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XILITLA" sheetId="1" r:id="rId1"/>
  </sheets>
  <definedNames>
    <definedName name="_xlnm.Print_Area" localSheetId="0">'XILITLA'!$A$1:$W$83</definedName>
    <definedName name="PAN">'XILITLA'!$H:$H</definedName>
    <definedName name="PRI">'XILITLA'!$I:$I</definedName>
    <definedName name="rango1">'XILITLA'!$H$78:$K$78,'XILITLA'!$N$78,'XILITLA'!$O$78,'XILITLA'!$W$78:$W$78</definedName>
    <definedName name="_xlnm.Print_Titles" localSheetId="0">'XILITLA'!$1:$3</definedName>
  </definedNames>
  <calcPr fullCalcOnLoad="1"/>
</workbook>
</file>

<file path=xl/sharedStrings.xml><?xml version="1.0" encoding="utf-8"?>
<sst xmlns="http://schemas.openxmlformats.org/spreadsheetml/2006/main" count="177" uniqueCount="37">
  <si>
    <t>Dto Local</t>
  </si>
  <si>
    <t>Municipio</t>
  </si>
  <si>
    <t>Tipo</t>
  </si>
  <si>
    <t>Lista Nominal</t>
  </si>
  <si>
    <t>PAN</t>
  </si>
  <si>
    <t>PRI</t>
  </si>
  <si>
    <t>PVEM</t>
  </si>
  <si>
    <t>PCP</t>
  </si>
  <si>
    <t>FORMULAS NO REGISTRADAS</t>
  </si>
  <si>
    <t>VOTACION VALIDA EMITIDA</t>
  </si>
  <si>
    <t>VOTOS NULOS</t>
  </si>
  <si>
    <t>VOTACION EMITIDA</t>
  </si>
  <si>
    <t>Porcentaje de Votacion Emitida</t>
  </si>
  <si>
    <t>CAPTURADA</t>
  </si>
  <si>
    <t>B01</t>
  </si>
  <si>
    <t>C01</t>
  </si>
  <si>
    <t>C02</t>
  </si>
  <si>
    <t>XILITLA</t>
  </si>
  <si>
    <t>% de Votacion</t>
  </si>
  <si>
    <t>Dif. con 1°</t>
  </si>
  <si>
    <t xml:space="preserve">PARTIDOS POLÍTICOS </t>
  </si>
  <si>
    <t>PNA</t>
  </si>
  <si>
    <t>EXCEDE NO DE BOLETAS</t>
  </si>
  <si>
    <t>VOTACION NULA MAYOR AL 5%</t>
  </si>
  <si>
    <t>Porcentaje de Votos Nulos</t>
  </si>
  <si>
    <t>No Mpio</t>
  </si>
  <si>
    <t xml:space="preserve"> Seccion</t>
  </si>
  <si>
    <t>EX1</t>
  </si>
  <si>
    <t>ALIANZA</t>
  </si>
  <si>
    <t>PVEM-PNA</t>
  </si>
  <si>
    <t>DANIEL VEGA ARROYO</t>
  </si>
  <si>
    <t>AYUNTAMIENTOS resultados por casilla 7-JUN-2015 (CEEPAC)</t>
  </si>
  <si>
    <t>JAVIER PACHECO SANCHEZ</t>
  </si>
  <si>
    <t>FRANCO HERNANDEZ RAMIREZ</t>
  </si>
  <si>
    <t>JUAN CARLOS VILLANUEVA CABALLERO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</si>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</sst>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7"/>
      <color indexed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6" fontId="8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showOutlineSymbols="0" view="pageBreakPreview" zoomScale="70" zoomScaleNormal="80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Z49" sqref="Z49"/>
    </sheetView>
  </sheetViews>
  <sheetFormatPr defaultColWidth="11.421875" defaultRowHeight="12.75"/>
  <cols>
    <col min="1" max="1" width="5.28125" style="7" hidden="1" customWidth="1"/>
    <col min="2" max="2" width="5.28125" style="7" customWidth="1"/>
    <col min="3" max="3" width="6.7109375" style="7" hidden="1" customWidth="1"/>
    <col min="4" max="4" width="10.140625" style="7" bestFit="1" customWidth="1"/>
    <col min="5" max="5" width="7.421875" style="7" customWidth="1"/>
    <col min="6" max="6" width="11.00390625" style="7" bestFit="1" customWidth="1"/>
    <col min="7" max="7" width="12.57421875" style="7" bestFit="1" customWidth="1"/>
    <col min="8" max="8" width="14.7109375" style="7" customWidth="1"/>
    <col min="9" max="9" width="12.8515625" style="7" customWidth="1"/>
    <col min="10" max="10" width="14.28125" style="7" customWidth="1"/>
    <col min="11" max="11" width="13.8515625" style="7" customWidth="1"/>
    <col min="12" max="12" width="13.421875" style="7" customWidth="1"/>
    <col min="13" max="13" width="12.57421875" style="7" customWidth="1"/>
    <col min="14" max="14" width="14.421875" style="7" bestFit="1" customWidth="1"/>
    <col min="15" max="15" width="13.7109375" style="7" bestFit="1" customWidth="1"/>
    <col min="16" max="16" width="0" style="7" hidden="1" customWidth="1"/>
    <col min="17" max="17" width="11.421875" style="7" customWidth="1"/>
    <col min="18" max="18" width="0" style="10" hidden="1" customWidth="1"/>
    <col min="19" max="19" width="13.7109375" style="8" hidden="1" customWidth="1"/>
    <col min="20" max="20" width="14.421875" style="9" hidden="1" customWidth="1"/>
    <col min="21" max="21" width="14.421875" style="11" hidden="1" customWidth="1"/>
    <col min="22" max="22" width="0" style="10" hidden="1" customWidth="1"/>
    <col min="23" max="23" width="13.57421875" style="10" customWidth="1"/>
    <col min="24" max="16384" width="11.421875" style="7" customWidth="1"/>
  </cols>
  <sheetData>
    <row r="1" spans="1:23" ht="12.75" customHeight="1">
      <c r="A1" s="1" t="s">
        <v>31</v>
      </c>
      <c r="B1" s="1"/>
      <c r="H1" s="41" t="s">
        <v>20</v>
      </c>
      <c r="I1" s="42"/>
      <c r="J1" s="42"/>
      <c r="K1" s="42"/>
      <c r="L1" s="42"/>
      <c r="M1" s="42"/>
      <c r="W1" s="46"/>
    </row>
    <row r="2" spans="1:23" ht="28.5" customHeight="1">
      <c r="A2" s="1"/>
      <c r="B2" s="1"/>
      <c r="H2" s="37"/>
      <c r="I2" s="38"/>
      <c r="J2" s="38"/>
      <c r="K2" s="38"/>
      <c r="L2" s="38" t="s">
        <v>28</v>
      </c>
      <c r="M2" s="38"/>
      <c r="W2" s="44" t="s">
        <v>17</v>
      </c>
    </row>
    <row r="3" spans="1:23" s="24" customFormat="1" ht="45" customHeight="1">
      <c r="A3" s="32" t="s">
        <v>0</v>
      </c>
      <c r="B3" s="32" t="s">
        <v>35</v>
      </c>
      <c r="C3" s="32" t="s">
        <v>25</v>
      </c>
      <c r="D3" s="32" t="s">
        <v>1</v>
      </c>
      <c r="E3" s="32" t="s">
        <v>26</v>
      </c>
      <c r="F3" s="32" t="s">
        <v>2</v>
      </c>
      <c r="G3" s="32" t="s">
        <v>3</v>
      </c>
      <c r="H3" s="32" t="s">
        <v>4</v>
      </c>
      <c r="I3" s="32" t="s">
        <v>5</v>
      </c>
      <c r="J3" s="32" t="s">
        <v>6</v>
      </c>
      <c r="K3" s="32" t="s">
        <v>21</v>
      </c>
      <c r="L3" s="33" t="s">
        <v>29</v>
      </c>
      <c r="M3" s="32" t="s">
        <v>7</v>
      </c>
      <c r="N3" s="32" t="s">
        <v>8</v>
      </c>
      <c r="O3" s="32" t="s">
        <v>10</v>
      </c>
      <c r="P3" s="32" t="s">
        <v>9</v>
      </c>
      <c r="Q3" s="32" t="s">
        <v>11</v>
      </c>
      <c r="R3" s="34" t="s">
        <v>22</v>
      </c>
      <c r="S3" s="35" t="s">
        <v>12</v>
      </c>
      <c r="T3" s="35" t="s">
        <v>24</v>
      </c>
      <c r="U3" s="34" t="s">
        <v>23</v>
      </c>
      <c r="V3" s="36" t="s">
        <v>13</v>
      </c>
      <c r="W3" s="33" t="s">
        <v>29</v>
      </c>
    </row>
    <row r="4" spans="1:23" s="51" customFormat="1" ht="45" customHeight="1">
      <c r="A4" s="47"/>
      <c r="B4" s="47"/>
      <c r="C4" s="47"/>
      <c r="D4" s="47"/>
      <c r="E4" s="47"/>
      <c r="F4" s="47"/>
      <c r="G4" s="47"/>
      <c r="H4" s="47" t="s">
        <v>32</v>
      </c>
      <c r="I4" s="47" t="s">
        <v>33</v>
      </c>
      <c r="J4" s="47" t="s">
        <v>30</v>
      </c>
      <c r="K4" s="47" t="s">
        <v>30</v>
      </c>
      <c r="L4" s="48" t="s">
        <v>30</v>
      </c>
      <c r="M4" s="49" t="s">
        <v>34</v>
      </c>
      <c r="N4" s="47"/>
      <c r="O4" s="47"/>
      <c r="P4" s="47"/>
      <c r="Q4" s="47"/>
      <c r="R4" s="36"/>
      <c r="S4" s="50"/>
      <c r="T4" s="50"/>
      <c r="U4" s="36"/>
      <c r="V4" s="36"/>
      <c r="W4" s="48" t="s">
        <v>30</v>
      </c>
    </row>
    <row r="5" spans="1:23" ht="12.75">
      <c r="A5" s="29">
        <v>14</v>
      </c>
      <c r="B5" s="29">
        <v>1</v>
      </c>
      <c r="C5" s="29">
        <v>55</v>
      </c>
      <c r="D5" s="30" t="s">
        <v>17</v>
      </c>
      <c r="E5" s="39">
        <v>1726</v>
      </c>
      <c r="F5" s="29" t="s">
        <v>14</v>
      </c>
      <c r="G5" s="31">
        <v>585</v>
      </c>
      <c r="H5" s="40">
        <v>217</v>
      </c>
      <c r="I5" s="40">
        <v>156</v>
      </c>
      <c r="J5" s="40">
        <v>12</v>
      </c>
      <c r="K5" s="40">
        <v>5</v>
      </c>
      <c r="L5" s="43">
        <v>3</v>
      </c>
      <c r="M5" s="40">
        <v>2</v>
      </c>
      <c r="N5" s="40">
        <v>0</v>
      </c>
      <c r="O5" s="40">
        <v>5</v>
      </c>
      <c r="P5" s="2">
        <f aca="true" t="shared" si="0" ref="P5:P36">SUM($H5:$N5)</f>
        <v>395</v>
      </c>
      <c r="Q5" s="2">
        <f>SUM(O5:P5)</f>
        <v>400</v>
      </c>
      <c r="R5" s="3" t="str">
        <f aca="true" t="shared" si="1" ref="R5:R36">IF(Q5&gt;(G5+22),"ERROR"," ")</f>
        <v> </v>
      </c>
      <c r="S5" s="4">
        <f aca="true" t="shared" si="2" ref="S5:S36">Q5/G5</f>
        <v>0.6837606837606838</v>
      </c>
      <c r="T5" s="5">
        <f>IF(OR(O5="",O5=0),0,O5/Q5)</f>
        <v>0.0125</v>
      </c>
      <c r="U5" s="6" t="str">
        <f>IF(T5&gt;5%,"VERIFICAR NULOS"," ")</f>
        <v> </v>
      </c>
      <c r="V5" s="3">
        <f>IF(Q5&gt;0,1,"")</f>
        <v>1</v>
      </c>
      <c r="W5" s="45">
        <f aca="true" t="shared" si="3" ref="W5:W36">J5+K5+L5</f>
        <v>20</v>
      </c>
    </row>
    <row r="6" spans="1:23" ht="12.75">
      <c r="A6" s="29">
        <v>14</v>
      </c>
      <c r="B6" s="29">
        <v>1</v>
      </c>
      <c r="C6" s="29">
        <v>55</v>
      </c>
      <c r="D6" s="30" t="s">
        <v>17</v>
      </c>
      <c r="E6" s="39">
        <v>1726</v>
      </c>
      <c r="F6" s="29" t="s">
        <v>15</v>
      </c>
      <c r="G6" s="31">
        <v>584</v>
      </c>
      <c r="H6" s="40">
        <v>231</v>
      </c>
      <c r="I6" s="40">
        <v>143</v>
      </c>
      <c r="J6" s="40">
        <v>20</v>
      </c>
      <c r="K6" s="40">
        <v>11</v>
      </c>
      <c r="L6" s="43">
        <v>1</v>
      </c>
      <c r="M6" s="40">
        <v>1</v>
      </c>
      <c r="N6" s="40">
        <v>0</v>
      </c>
      <c r="O6" s="40">
        <v>11</v>
      </c>
      <c r="P6" s="2">
        <f t="shared" si="0"/>
        <v>407</v>
      </c>
      <c r="Q6" s="2">
        <f>SUM(O6:P6)</f>
        <v>418</v>
      </c>
      <c r="R6" s="3" t="str">
        <f t="shared" si="1"/>
        <v> </v>
      </c>
      <c r="S6" s="4">
        <f t="shared" si="2"/>
        <v>0.7157534246575342</v>
      </c>
      <c r="T6" s="5">
        <f>IF(OR(O6="",O6=0),0,O6/Q6)</f>
        <v>0.02631578947368421</v>
      </c>
      <c r="U6" s="6" t="str">
        <f>IF(T6&gt;5%,"VERIFICAR NULOS"," ")</f>
        <v> </v>
      </c>
      <c r="V6" s="3">
        <f>IF(Q6&gt;0,1,"")</f>
        <v>1</v>
      </c>
      <c r="W6" s="45">
        <f t="shared" si="3"/>
        <v>32</v>
      </c>
    </row>
    <row r="7" spans="1:23" ht="12.75">
      <c r="A7" s="29">
        <v>14</v>
      </c>
      <c r="B7" s="29">
        <v>1</v>
      </c>
      <c r="C7" s="29">
        <v>55</v>
      </c>
      <c r="D7" s="30" t="s">
        <v>17</v>
      </c>
      <c r="E7" s="39">
        <v>1726</v>
      </c>
      <c r="F7" s="29" t="s">
        <v>16</v>
      </c>
      <c r="G7" s="31">
        <v>584</v>
      </c>
      <c r="H7" s="40">
        <v>195</v>
      </c>
      <c r="I7" s="40">
        <v>141</v>
      </c>
      <c r="J7" s="40">
        <v>15</v>
      </c>
      <c r="K7" s="40">
        <v>4</v>
      </c>
      <c r="L7" s="43">
        <v>1</v>
      </c>
      <c r="M7" s="40">
        <v>6</v>
      </c>
      <c r="N7" s="40">
        <v>0</v>
      </c>
      <c r="O7" s="40">
        <v>15</v>
      </c>
      <c r="P7" s="2">
        <f t="shared" si="0"/>
        <v>362</v>
      </c>
      <c r="Q7" s="2">
        <f>SUM(O7:P7)</f>
        <v>377</v>
      </c>
      <c r="R7" s="3" t="str">
        <f t="shared" si="1"/>
        <v> </v>
      </c>
      <c r="S7" s="4">
        <f t="shared" si="2"/>
        <v>0.6455479452054794</v>
      </c>
      <c r="T7" s="5">
        <f>IF(OR(O7="",O7=0),0,O7/Q7)</f>
        <v>0.03978779840848806</v>
      </c>
      <c r="U7" s="6" t="str">
        <f>IF(T7&gt;5%,"VERIFICAR NULOS"," ")</f>
        <v> </v>
      </c>
      <c r="V7" s="3">
        <f>IF(Q7&gt;0,1,"")</f>
        <v>1</v>
      </c>
      <c r="W7" s="45">
        <f t="shared" si="3"/>
        <v>20</v>
      </c>
    </row>
    <row r="8" spans="1:23" ht="12.75">
      <c r="A8" s="29">
        <v>14</v>
      </c>
      <c r="B8" s="29">
        <v>1</v>
      </c>
      <c r="C8" s="29">
        <v>55</v>
      </c>
      <c r="D8" s="30" t="s">
        <v>17</v>
      </c>
      <c r="E8" s="39">
        <v>1727</v>
      </c>
      <c r="F8" s="29" t="s">
        <v>14</v>
      </c>
      <c r="G8" s="31">
        <v>615</v>
      </c>
      <c r="H8" s="40">
        <v>207</v>
      </c>
      <c r="I8" s="40">
        <v>182</v>
      </c>
      <c r="J8" s="40">
        <v>23</v>
      </c>
      <c r="K8" s="40">
        <v>3</v>
      </c>
      <c r="L8" s="43">
        <v>3</v>
      </c>
      <c r="M8" s="40">
        <v>1</v>
      </c>
      <c r="N8" s="40">
        <v>0</v>
      </c>
      <c r="O8" s="40">
        <v>9</v>
      </c>
      <c r="P8" s="2">
        <f t="shared" si="0"/>
        <v>419</v>
      </c>
      <c r="Q8" s="2">
        <f>SUM(O8:P8)</f>
        <v>428</v>
      </c>
      <c r="R8" s="3" t="str">
        <f t="shared" si="1"/>
        <v> </v>
      </c>
      <c r="S8" s="4">
        <f t="shared" si="2"/>
        <v>0.6959349593495935</v>
      </c>
      <c r="T8" s="5">
        <f>IF(OR(O8="",O8=0),0,O8/Q8)</f>
        <v>0.02102803738317757</v>
      </c>
      <c r="U8" s="6" t="str">
        <f>IF(T8&gt;5%,"VERIFICAR NULOS"," ")</f>
        <v> </v>
      </c>
      <c r="V8" s="3">
        <f>IF(Q8&gt;0,1,"")</f>
        <v>1</v>
      </c>
      <c r="W8" s="45">
        <f t="shared" si="3"/>
        <v>29</v>
      </c>
    </row>
    <row r="9" spans="1:23" ht="12.75">
      <c r="A9" s="29">
        <v>14</v>
      </c>
      <c r="B9" s="29">
        <v>1</v>
      </c>
      <c r="C9" s="29">
        <v>55</v>
      </c>
      <c r="D9" s="30" t="s">
        <v>17</v>
      </c>
      <c r="E9" s="39">
        <v>1727</v>
      </c>
      <c r="F9" s="29" t="s">
        <v>15</v>
      </c>
      <c r="G9" s="31">
        <v>615</v>
      </c>
      <c r="H9" s="40">
        <v>212</v>
      </c>
      <c r="I9" s="40">
        <v>157</v>
      </c>
      <c r="J9" s="40">
        <v>19</v>
      </c>
      <c r="K9" s="40">
        <v>5</v>
      </c>
      <c r="L9" s="43">
        <v>3</v>
      </c>
      <c r="M9" s="40">
        <v>8</v>
      </c>
      <c r="N9" s="40">
        <v>0</v>
      </c>
      <c r="O9" s="40">
        <v>9</v>
      </c>
      <c r="P9" s="2">
        <f t="shared" si="0"/>
        <v>404</v>
      </c>
      <c r="Q9" s="2">
        <f aca="true" t="shared" si="4" ref="Q9:Q72">SUM(O9:P9)</f>
        <v>413</v>
      </c>
      <c r="R9" s="3" t="str">
        <f t="shared" si="1"/>
        <v> </v>
      </c>
      <c r="S9" s="4">
        <f t="shared" si="2"/>
        <v>0.6715447154471544</v>
      </c>
      <c r="T9" s="5">
        <f aca="true" t="shared" si="5" ref="T9:T72">IF(OR(O9="",O9=0),0,O9/Q9)</f>
        <v>0.021791767554479417</v>
      </c>
      <c r="U9" s="6" t="str">
        <f aca="true" t="shared" si="6" ref="U9:U72">IF(T9&gt;5%,"VERIFICAR NULOS"," ")</f>
        <v> </v>
      </c>
      <c r="V9" s="3">
        <f aca="true" t="shared" si="7" ref="V9:V72">IF(Q9&gt;0,1,"")</f>
        <v>1</v>
      </c>
      <c r="W9" s="45">
        <f t="shared" si="3"/>
        <v>27</v>
      </c>
    </row>
    <row r="10" spans="1:23" ht="12.75">
      <c r="A10" s="29">
        <v>14</v>
      </c>
      <c r="B10" s="29">
        <v>1</v>
      </c>
      <c r="C10" s="29">
        <v>55</v>
      </c>
      <c r="D10" s="30" t="s">
        <v>17</v>
      </c>
      <c r="E10" s="39">
        <v>1728</v>
      </c>
      <c r="F10" s="29" t="s">
        <v>14</v>
      </c>
      <c r="G10" s="31">
        <v>399</v>
      </c>
      <c r="H10" s="40">
        <v>144</v>
      </c>
      <c r="I10" s="40">
        <v>96</v>
      </c>
      <c r="J10" s="40">
        <v>10</v>
      </c>
      <c r="K10" s="40">
        <v>2</v>
      </c>
      <c r="L10" s="43">
        <v>0</v>
      </c>
      <c r="M10" s="40">
        <v>3</v>
      </c>
      <c r="N10" s="40">
        <v>0</v>
      </c>
      <c r="O10" s="40">
        <v>8</v>
      </c>
      <c r="P10" s="2">
        <f t="shared" si="0"/>
        <v>255</v>
      </c>
      <c r="Q10" s="2">
        <f t="shared" si="4"/>
        <v>263</v>
      </c>
      <c r="R10" s="3" t="str">
        <f t="shared" si="1"/>
        <v> </v>
      </c>
      <c r="S10" s="4">
        <f t="shared" si="2"/>
        <v>0.6591478696741855</v>
      </c>
      <c r="T10" s="5">
        <f t="shared" si="5"/>
        <v>0.030418250950570342</v>
      </c>
      <c r="U10" s="6" t="str">
        <f t="shared" si="6"/>
        <v> </v>
      </c>
      <c r="V10" s="3">
        <f t="shared" si="7"/>
        <v>1</v>
      </c>
      <c r="W10" s="45">
        <f t="shared" si="3"/>
        <v>12</v>
      </c>
    </row>
    <row r="11" spans="1:23" ht="12.75">
      <c r="A11" s="29">
        <v>14</v>
      </c>
      <c r="B11" s="29">
        <v>1</v>
      </c>
      <c r="C11" s="29">
        <v>55</v>
      </c>
      <c r="D11" s="30" t="s">
        <v>17</v>
      </c>
      <c r="E11" s="39">
        <v>1728</v>
      </c>
      <c r="F11" s="29" t="s">
        <v>15</v>
      </c>
      <c r="G11" s="31">
        <v>398</v>
      </c>
      <c r="H11" s="40">
        <v>131</v>
      </c>
      <c r="I11" s="40">
        <v>109</v>
      </c>
      <c r="J11" s="40">
        <v>21</v>
      </c>
      <c r="K11" s="40">
        <v>1</v>
      </c>
      <c r="L11" s="43">
        <v>2</v>
      </c>
      <c r="M11" s="40">
        <v>3</v>
      </c>
      <c r="N11" s="40">
        <v>0</v>
      </c>
      <c r="O11" s="40">
        <v>6</v>
      </c>
      <c r="P11" s="2">
        <f t="shared" si="0"/>
        <v>267</v>
      </c>
      <c r="Q11" s="2">
        <f t="shared" si="4"/>
        <v>273</v>
      </c>
      <c r="R11" s="3" t="str">
        <f t="shared" si="1"/>
        <v> </v>
      </c>
      <c r="S11" s="4">
        <f t="shared" si="2"/>
        <v>0.6859296482412061</v>
      </c>
      <c r="T11" s="5">
        <f t="shared" si="5"/>
        <v>0.02197802197802198</v>
      </c>
      <c r="U11" s="6" t="str">
        <f t="shared" si="6"/>
        <v> </v>
      </c>
      <c r="V11" s="3">
        <f t="shared" si="7"/>
        <v>1</v>
      </c>
      <c r="W11" s="45">
        <f t="shared" si="3"/>
        <v>24</v>
      </c>
    </row>
    <row r="12" spans="1:23" ht="12.75">
      <c r="A12" s="29">
        <v>14</v>
      </c>
      <c r="B12" s="29">
        <v>1</v>
      </c>
      <c r="C12" s="29">
        <v>55</v>
      </c>
      <c r="D12" s="30" t="s">
        <v>17</v>
      </c>
      <c r="E12" s="39">
        <v>1729</v>
      </c>
      <c r="F12" s="29" t="s">
        <v>14</v>
      </c>
      <c r="G12" s="31">
        <v>730</v>
      </c>
      <c r="H12" s="40">
        <v>282</v>
      </c>
      <c r="I12" s="40">
        <v>163</v>
      </c>
      <c r="J12" s="40">
        <v>46</v>
      </c>
      <c r="K12" s="40">
        <v>2</v>
      </c>
      <c r="L12" s="43">
        <v>4</v>
      </c>
      <c r="M12" s="40">
        <v>6</v>
      </c>
      <c r="N12" s="40">
        <v>2</v>
      </c>
      <c r="O12" s="40">
        <v>10</v>
      </c>
      <c r="P12" s="2">
        <f t="shared" si="0"/>
        <v>505</v>
      </c>
      <c r="Q12" s="2">
        <f t="shared" si="4"/>
        <v>515</v>
      </c>
      <c r="R12" s="3" t="str">
        <f t="shared" si="1"/>
        <v> </v>
      </c>
      <c r="S12" s="4">
        <f t="shared" si="2"/>
        <v>0.7054794520547946</v>
      </c>
      <c r="T12" s="5">
        <f t="shared" si="5"/>
        <v>0.019417475728155338</v>
      </c>
      <c r="U12" s="6" t="str">
        <f t="shared" si="6"/>
        <v> </v>
      </c>
      <c r="V12" s="3">
        <f t="shared" si="7"/>
        <v>1</v>
      </c>
      <c r="W12" s="45">
        <f t="shared" si="3"/>
        <v>52</v>
      </c>
    </row>
    <row r="13" spans="1:23" ht="12.75">
      <c r="A13" s="29">
        <v>14</v>
      </c>
      <c r="B13" s="29">
        <v>1</v>
      </c>
      <c r="C13" s="29">
        <v>55</v>
      </c>
      <c r="D13" s="30" t="s">
        <v>17</v>
      </c>
      <c r="E13" s="39">
        <v>1730</v>
      </c>
      <c r="F13" s="29" t="s">
        <v>14</v>
      </c>
      <c r="G13" s="31">
        <v>564</v>
      </c>
      <c r="H13" s="40">
        <v>199</v>
      </c>
      <c r="I13" s="40">
        <v>140</v>
      </c>
      <c r="J13" s="40">
        <v>23</v>
      </c>
      <c r="K13" s="40">
        <v>7</v>
      </c>
      <c r="L13" s="43">
        <v>3</v>
      </c>
      <c r="M13" s="40">
        <v>10</v>
      </c>
      <c r="N13" s="40">
        <v>0</v>
      </c>
      <c r="O13" s="40">
        <v>0</v>
      </c>
      <c r="P13" s="2">
        <f t="shared" si="0"/>
        <v>382</v>
      </c>
      <c r="Q13" s="2">
        <f t="shared" si="4"/>
        <v>382</v>
      </c>
      <c r="R13" s="3" t="str">
        <f t="shared" si="1"/>
        <v> </v>
      </c>
      <c r="S13" s="4">
        <f t="shared" si="2"/>
        <v>0.6773049645390071</v>
      </c>
      <c r="T13" s="5">
        <f t="shared" si="5"/>
        <v>0</v>
      </c>
      <c r="U13" s="6" t="str">
        <f t="shared" si="6"/>
        <v> </v>
      </c>
      <c r="V13" s="3">
        <f t="shared" si="7"/>
        <v>1</v>
      </c>
      <c r="W13" s="45">
        <f t="shared" si="3"/>
        <v>33</v>
      </c>
    </row>
    <row r="14" spans="1:23" ht="12.75">
      <c r="A14" s="29">
        <v>14</v>
      </c>
      <c r="B14" s="29">
        <v>1</v>
      </c>
      <c r="C14" s="29">
        <v>55</v>
      </c>
      <c r="D14" s="30" t="s">
        <v>17</v>
      </c>
      <c r="E14" s="39">
        <v>1730</v>
      </c>
      <c r="F14" s="29" t="s">
        <v>15</v>
      </c>
      <c r="G14" s="31">
        <v>564</v>
      </c>
      <c r="H14" s="40">
        <v>244</v>
      </c>
      <c r="I14" s="40">
        <v>110</v>
      </c>
      <c r="J14" s="40">
        <v>21</v>
      </c>
      <c r="K14" s="40">
        <v>1</v>
      </c>
      <c r="L14" s="43">
        <v>1</v>
      </c>
      <c r="M14" s="40">
        <v>3</v>
      </c>
      <c r="N14" s="40">
        <v>0</v>
      </c>
      <c r="O14" s="40">
        <v>14</v>
      </c>
      <c r="P14" s="2">
        <f t="shared" si="0"/>
        <v>380</v>
      </c>
      <c r="Q14" s="2">
        <f t="shared" si="4"/>
        <v>394</v>
      </c>
      <c r="R14" s="3" t="str">
        <f t="shared" si="1"/>
        <v> </v>
      </c>
      <c r="S14" s="4">
        <f t="shared" si="2"/>
        <v>0.6985815602836879</v>
      </c>
      <c r="T14" s="5">
        <f t="shared" si="5"/>
        <v>0.03553299492385787</v>
      </c>
      <c r="U14" s="6" t="str">
        <f t="shared" si="6"/>
        <v> </v>
      </c>
      <c r="V14" s="3">
        <f t="shared" si="7"/>
        <v>1</v>
      </c>
      <c r="W14" s="45">
        <f t="shared" si="3"/>
        <v>23</v>
      </c>
    </row>
    <row r="15" spans="1:23" ht="12.75">
      <c r="A15" s="29">
        <v>14</v>
      </c>
      <c r="B15" s="29">
        <v>1</v>
      </c>
      <c r="C15" s="29">
        <v>55</v>
      </c>
      <c r="D15" s="30" t="s">
        <v>17</v>
      </c>
      <c r="E15" s="39">
        <v>1730</v>
      </c>
      <c r="F15" s="29" t="s">
        <v>16</v>
      </c>
      <c r="G15" s="31">
        <v>563</v>
      </c>
      <c r="H15" s="40">
        <v>220</v>
      </c>
      <c r="I15" s="40">
        <v>117</v>
      </c>
      <c r="J15" s="40">
        <v>13</v>
      </c>
      <c r="K15" s="40">
        <v>2</v>
      </c>
      <c r="L15" s="43">
        <v>2</v>
      </c>
      <c r="M15" s="40">
        <v>11</v>
      </c>
      <c r="N15" s="40">
        <v>0</v>
      </c>
      <c r="O15" s="40">
        <v>16</v>
      </c>
      <c r="P15" s="2">
        <f t="shared" si="0"/>
        <v>365</v>
      </c>
      <c r="Q15" s="2">
        <f t="shared" si="4"/>
        <v>381</v>
      </c>
      <c r="R15" s="3" t="str">
        <f t="shared" si="1"/>
        <v> </v>
      </c>
      <c r="S15" s="4">
        <f t="shared" si="2"/>
        <v>0.6767317939609236</v>
      </c>
      <c r="T15" s="5">
        <f t="shared" si="5"/>
        <v>0.04199475065616798</v>
      </c>
      <c r="U15" s="6" t="str">
        <f t="shared" si="6"/>
        <v> </v>
      </c>
      <c r="V15" s="3">
        <f t="shared" si="7"/>
        <v>1</v>
      </c>
      <c r="W15" s="45">
        <f t="shared" si="3"/>
        <v>17</v>
      </c>
    </row>
    <row r="16" spans="1:23" ht="12.75">
      <c r="A16" s="29">
        <v>14</v>
      </c>
      <c r="B16" s="29">
        <v>2</v>
      </c>
      <c r="C16" s="29">
        <v>55</v>
      </c>
      <c r="D16" s="30" t="s">
        <v>17</v>
      </c>
      <c r="E16" s="39">
        <v>1731</v>
      </c>
      <c r="F16" s="29" t="s">
        <v>14</v>
      </c>
      <c r="G16" s="31">
        <v>538</v>
      </c>
      <c r="H16" s="40">
        <v>187</v>
      </c>
      <c r="I16" s="40">
        <v>123</v>
      </c>
      <c r="J16" s="40">
        <v>4</v>
      </c>
      <c r="K16" s="40">
        <v>3</v>
      </c>
      <c r="L16" s="43">
        <v>1</v>
      </c>
      <c r="M16" s="40">
        <v>1</v>
      </c>
      <c r="N16" s="40">
        <v>0</v>
      </c>
      <c r="O16" s="40">
        <v>31</v>
      </c>
      <c r="P16" s="2">
        <f t="shared" si="0"/>
        <v>319</v>
      </c>
      <c r="Q16" s="2">
        <f t="shared" si="4"/>
        <v>350</v>
      </c>
      <c r="R16" s="3" t="str">
        <f t="shared" si="1"/>
        <v> </v>
      </c>
      <c r="S16" s="4">
        <f t="shared" si="2"/>
        <v>0.6505576208178439</v>
      </c>
      <c r="T16" s="5">
        <f t="shared" si="5"/>
        <v>0.08857142857142856</v>
      </c>
      <c r="U16" s="6" t="str">
        <f t="shared" si="6"/>
        <v>VERIFICAR NULOS</v>
      </c>
      <c r="V16" s="3">
        <f t="shared" si="7"/>
        <v>1</v>
      </c>
      <c r="W16" s="45">
        <f t="shared" si="3"/>
        <v>8</v>
      </c>
    </row>
    <row r="17" spans="1:23" ht="12.75">
      <c r="A17" s="29">
        <v>14</v>
      </c>
      <c r="B17" s="29">
        <v>2</v>
      </c>
      <c r="C17" s="29">
        <v>55</v>
      </c>
      <c r="D17" s="30" t="s">
        <v>17</v>
      </c>
      <c r="E17" s="39">
        <v>1731</v>
      </c>
      <c r="F17" s="29" t="s">
        <v>15</v>
      </c>
      <c r="G17" s="31">
        <v>538</v>
      </c>
      <c r="H17" s="40">
        <v>179</v>
      </c>
      <c r="I17" s="40">
        <v>103</v>
      </c>
      <c r="J17" s="40">
        <v>7</v>
      </c>
      <c r="K17" s="40">
        <v>5</v>
      </c>
      <c r="L17" s="43">
        <v>0</v>
      </c>
      <c r="M17" s="40">
        <v>0</v>
      </c>
      <c r="N17" s="40">
        <v>0</v>
      </c>
      <c r="O17" s="40">
        <v>22</v>
      </c>
      <c r="P17" s="2">
        <f t="shared" si="0"/>
        <v>294</v>
      </c>
      <c r="Q17" s="2">
        <f t="shared" si="4"/>
        <v>316</v>
      </c>
      <c r="R17" s="3" t="str">
        <f t="shared" si="1"/>
        <v> </v>
      </c>
      <c r="S17" s="4">
        <f t="shared" si="2"/>
        <v>0.587360594795539</v>
      </c>
      <c r="T17" s="5">
        <f t="shared" si="5"/>
        <v>0.06962025316455696</v>
      </c>
      <c r="U17" s="6" t="str">
        <f t="shared" si="6"/>
        <v>VERIFICAR NULOS</v>
      </c>
      <c r="V17" s="3">
        <f t="shared" si="7"/>
        <v>1</v>
      </c>
      <c r="W17" s="45">
        <f t="shared" si="3"/>
        <v>12</v>
      </c>
    </row>
    <row r="18" spans="1:23" ht="12.75">
      <c r="A18" s="29">
        <v>14</v>
      </c>
      <c r="B18" s="29">
        <v>2</v>
      </c>
      <c r="C18" s="29">
        <v>55</v>
      </c>
      <c r="D18" s="30" t="s">
        <v>17</v>
      </c>
      <c r="E18" s="39">
        <v>1732</v>
      </c>
      <c r="F18" s="29" t="s">
        <v>14</v>
      </c>
      <c r="G18" s="31">
        <v>586</v>
      </c>
      <c r="H18" s="40">
        <v>187</v>
      </c>
      <c r="I18" s="40">
        <v>140</v>
      </c>
      <c r="J18" s="40">
        <v>18</v>
      </c>
      <c r="K18" s="40">
        <v>13</v>
      </c>
      <c r="L18" s="43">
        <v>1</v>
      </c>
      <c r="M18" s="40">
        <v>2</v>
      </c>
      <c r="N18" s="40">
        <v>0</v>
      </c>
      <c r="O18" s="40">
        <v>31</v>
      </c>
      <c r="P18" s="2">
        <f t="shared" si="0"/>
        <v>361</v>
      </c>
      <c r="Q18" s="2">
        <f t="shared" si="4"/>
        <v>392</v>
      </c>
      <c r="R18" s="3" t="str">
        <f t="shared" si="1"/>
        <v> </v>
      </c>
      <c r="S18" s="4">
        <f t="shared" si="2"/>
        <v>0.6689419795221843</v>
      </c>
      <c r="T18" s="5">
        <f t="shared" si="5"/>
        <v>0.07908163265306123</v>
      </c>
      <c r="U18" s="6" t="str">
        <f t="shared" si="6"/>
        <v>VERIFICAR NULOS</v>
      </c>
      <c r="V18" s="3">
        <f t="shared" si="7"/>
        <v>1</v>
      </c>
      <c r="W18" s="45">
        <f t="shared" si="3"/>
        <v>32</v>
      </c>
    </row>
    <row r="19" spans="1:23" ht="12.75">
      <c r="A19" s="29">
        <v>14</v>
      </c>
      <c r="B19" s="29">
        <v>2</v>
      </c>
      <c r="C19" s="29">
        <v>55</v>
      </c>
      <c r="D19" s="30" t="s">
        <v>17</v>
      </c>
      <c r="E19" s="39">
        <v>1732</v>
      </c>
      <c r="F19" s="29" t="s">
        <v>15</v>
      </c>
      <c r="G19" s="31">
        <v>586</v>
      </c>
      <c r="H19" s="40">
        <v>184</v>
      </c>
      <c r="I19" s="40">
        <v>166</v>
      </c>
      <c r="J19" s="40">
        <v>8</v>
      </c>
      <c r="K19" s="40">
        <v>15</v>
      </c>
      <c r="L19" s="43">
        <v>1</v>
      </c>
      <c r="M19" s="40">
        <v>0</v>
      </c>
      <c r="N19" s="40">
        <v>0</v>
      </c>
      <c r="O19" s="40">
        <v>32</v>
      </c>
      <c r="P19" s="2">
        <f t="shared" si="0"/>
        <v>374</v>
      </c>
      <c r="Q19" s="2">
        <f t="shared" si="4"/>
        <v>406</v>
      </c>
      <c r="R19" s="3" t="str">
        <f t="shared" si="1"/>
        <v> </v>
      </c>
      <c r="S19" s="4">
        <f t="shared" si="2"/>
        <v>0.6928327645051194</v>
      </c>
      <c r="T19" s="5">
        <f t="shared" si="5"/>
        <v>0.07881773399014778</v>
      </c>
      <c r="U19" s="6" t="str">
        <f t="shared" si="6"/>
        <v>VERIFICAR NULOS</v>
      </c>
      <c r="V19" s="3">
        <f t="shared" si="7"/>
        <v>1</v>
      </c>
      <c r="W19" s="45">
        <f t="shared" si="3"/>
        <v>24</v>
      </c>
    </row>
    <row r="20" spans="1:23" ht="12.75">
      <c r="A20" s="29">
        <v>14</v>
      </c>
      <c r="B20" s="29">
        <v>1</v>
      </c>
      <c r="C20" s="29">
        <v>55</v>
      </c>
      <c r="D20" s="30" t="s">
        <v>17</v>
      </c>
      <c r="E20" s="39">
        <v>1733</v>
      </c>
      <c r="F20" s="29" t="s">
        <v>14</v>
      </c>
      <c r="G20" s="31">
        <v>544</v>
      </c>
      <c r="H20" s="40">
        <v>155</v>
      </c>
      <c r="I20" s="40">
        <v>146</v>
      </c>
      <c r="J20" s="40">
        <v>50</v>
      </c>
      <c r="K20" s="40">
        <v>6</v>
      </c>
      <c r="L20" s="43">
        <v>0</v>
      </c>
      <c r="M20" s="40">
        <v>6</v>
      </c>
      <c r="N20" s="40">
        <v>0</v>
      </c>
      <c r="O20" s="40">
        <v>18</v>
      </c>
      <c r="P20" s="2">
        <f t="shared" si="0"/>
        <v>363</v>
      </c>
      <c r="Q20" s="2">
        <f t="shared" si="4"/>
        <v>381</v>
      </c>
      <c r="R20" s="3" t="str">
        <f t="shared" si="1"/>
        <v> </v>
      </c>
      <c r="S20" s="4">
        <f t="shared" si="2"/>
        <v>0.7003676470588235</v>
      </c>
      <c r="T20" s="5">
        <f t="shared" si="5"/>
        <v>0.047244094488188976</v>
      </c>
      <c r="U20" s="6" t="str">
        <f t="shared" si="6"/>
        <v> </v>
      </c>
      <c r="V20" s="3">
        <f t="shared" si="7"/>
        <v>1</v>
      </c>
      <c r="W20" s="45">
        <f t="shared" si="3"/>
        <v>56</v>
      </c>
    </row>
    <row r="21" spans="1:23" ht="12.75">
      <c r="A21" s="29">
        <v>14</v>
      </c>
      <c r="B21" s="29">
        <v>1</v>
      </c>
      <c r="C21" s="29">
        <v>55</v>
      </c>
      <c r="D21" s="30" t="s">
        <v>17</v>
      </c>
      <c r="E21" s="39">
        <v>1734</v>
      </c>
      <c r="F21" s="29" t="s">
        <v>14</v>
      </c>
      <c r="G21" s="31">
        <v>393</v>
      </c>
      <c r="H21" s="40">
        <v>106</v>
      </c>
      <c r="I21" s="40">
        <v>102</v>
      </c>
      <c r="J21" s="40">
        <v>22</v>
      </c>
      <c r="K21" s="40">
        <v>4</v>
      </c>
      <c r="L21" s="43">
        <v>33</v>
      </c>
      <c r="M21" s="40">
        <v>0</v>
      </c>
      <c r="N21" s="40">
        <v>0</v>
      </c>
      <c r="O21" s="40">
        <v>11</v>
      </c>
      <c r="P21" s="2">
        <f t="shared" si="0"/>
        <v>267</v>
      </c>
      <c r="Q21" s="2">
        <f t="shared" si="4"/>
        <v>278</v>
      </c>
      <c r="R21" s="3" t="str">
        <f t="shared" si="1"/>
        <v> </v>
      </c>
      <c r="S21" s="4">
        <f t="shared" si="2"/>
        <v>0.7073791348600509</v>
      </c>
      <c r="T21" s="5">
        <f t="shared" si="5"/>
        <v>0.039568345323741004</v>
      </c>
      <c r="U21" s="6" t="str">
        <f t="shared" si="6"/>
        <v> </v>
      </c>
      <c r="V21" s="3">
        <f t="shared" si="7"/>
        <v>1</v>
      </c>
      <c r="W21" s="45">
        <f t="shared" si="3"/>
        <v>59</v>
      </c>
    </row>
    <row r="22" spans="1:23" ht="12.75">
      <c r="A22" s="29">
        <v>14</v>
      </c>
      <c r="B22" s="29">
        <v>1</v>
      </c>
      <c r="C22" s="29">
        <v>55</v>
      </c>
      <c r="D22" s="30" t="s">
        <v>17</v>
      </c>
      <c r="E22" s="39">
        <v>1735</v>
      </c>
      <c r="F22" s="29" t="s">
        <v>14</v>
      </c>
      <c r="G22" s="31">
        <v>679</v>
      </c>
      <c r="H22" s="40">
        <v>244</v>
      </c>
      <c r="I22" s="40">
        <v>185</v>
      </c>
      <c r="J22" s="40">
        <v>25</v>
      </c>
      <c r="K22" s="40">
        <v>2</v>
      </c>
      <c r="L22" s="43">
        <v>4</v>
      </c>
      <c r="M22" s="40">
        <v>2</v>
      </c>
      <c r="N22" s="40">
        <v>0</v>
      </c>
      <c r="O22" s="40">
        <v>16</v>
      </c>
      <c r="P22" s="2">
        <f t="shared" si="0"/>
        <v>462</v>
      </c>
      <c r="Q22" s="2">
        <f t="shared" si="4"/>
        <v>478</v>
      </c>
      <c r="R22" s="3" t="str">
        <f t="shared" si="1"/>
        <v> </v>
      </c>
      <c r="S22" s="4">
        <f t="shared" si="2"/>
        <v>0.7039764359351989</v>
      </c>
      <c r="T22" s="5">
        <f t="shared" si="5"/>
        <v>0.03347280334728033</v>
      </c>
      <c r="U22" s="6" t="str">
        <f t="shared" si="6"/>
        <v> </v>
      </c>
      <c r="V22" s="3">
        <f t="shared" si="7"/>
        <v>1</v>
      </c>
      <c r="W22" s="45">
        <f t="shared" si="3"/>
        <v>31</v>
      </c>
    </row>
    <row r="23" spans="1:23" ht="12.75">
      <c r="A23" s="29">
        <v>14</v>
      </c>
      <c r="B23" s="29">
        <v>1</v>
      </c>
      <c r="C23" s="29">
        <v>55</v>
      </c>
      <c r="D23" s="30" t="s">
        <v>17</v>
      </c>
      <c r="E23" s="39">
        <v>1736</v>
      </c>
      <c r="F23" s="29" t="s">
        <v>14</v>
      </c>
      <c r="G23" s="31">
        <v>143</v>
      </c>
      <c r="H23" s="40">
        <v>42</v>
      </c>
      <c r="I23" s="40">
        <v>62</v>
      </c>
      <c r="J23" s="40">
        <v>1</v>
      </c>
      <c r="K23" s="40">
        <v>4</v>
      </c>
      <c r="L23" s="43">
        <v>0</v>
      </c>
      <c r="M23" s="40">
        <v>0</v>
      </c>
      <c r="N23" s="40">
        <v>0</v>
      </c>
      <c r="O23" s="40">
        <v>4</v>
      </c>
      <c r="P23" s="2">
        <f t="shared" si="0"/>
        <v>109</v>
      </c>
      <c r="Q23" s="2">
        <f t="shared" si="4"/>
        <v>113</v>
      </c>
      <c r="R23" s="3" t="str">
        <f t="shared" si="1"/>
        <v> </v>
      </c>
      <c r="S23" s="4">
        <f t="shared" si="2"/>
        <v>0.7902097902097902</v>
      </c>
      <c r="T23" s="5">
        <f t="shared" si="5"/>
        <v>0.035398230088495575</v>
      </c>
      <c r="U23" s="6" t="str">
        <f t="shared" si="6"/>
        <v> </v>
      </c>
      <c r="V23" s="3">
        <f t="shared" si="7"/>
        <v>1</v>
      </c>
      <c r="W23" s="45">
        <f t="shared" si="3"/>
        <v>5</v>
      </c>
    </row>
    <row r="24" spans="1:23" ht="12.75">
      <c r="A24" s="29">
        <v>14</v>
      </c>
      <c r="B24" s="29">
        <v>1</v>
      </c>
      <c r="C24" s="29">
        <v>55</v>
      </c>
      <c r="D24" s="30" t="s">
        <v>17</v>
      </c>
      <c r="E24" s="39">
        <v>1737</v>
      </c>
      <c r="F24" s="29" t="s">
        <v>14</v>
      </c>
      <c r="G24" s="31">
        <v>478</v>
      </c>
      <c r="H24" s="40">
        <v>177</v>
      </c>
      <c r="I24" s="40">
        <v>103</v>
      </c>
      <c r="J24" s="40">
        <v>30</v>
      </c>
      <c r="K24" s="40">
        <v>0</v>
      </c>
      <c r="L24" s="43">
        <v>3</v>
      </c>
      <c r="M24" s="40">
        <v>3</v>
      </c>
      <c r="N24" s="40">
        <v>0</v>
      </c>
      <c r="O24" s="40">
        <v>11</v>
      </c>
      <c r="P24" s="2">
        <f t="shared" si="0"/>
        <v>316</v>
      </c>
      <c r="Q24" s="2">
        <f t="shared" si="4"/>
        <v>327</v>
      </c>
      <c r="R24" s="3" t="str">
        <f t="shared" si="1"/>
        <v> </v>
      </c>
      <c r="S24" s="4">
        <f t="shared" si="2"/>
        <v>0.6841004184100419</v>
      </c>
      <c r="T24" s="5">
        <f t="shared" si="5"/>
        <v>0.03363914373088685</v>
      </c>
      <c r="U24" s="6" t="str">
        <f t="shared" si="6"/>
        <v> </v>
      </c>
      <c r="V24" s="3">
        <f t="shared" si="7"/>
        <v>1</v>
      </c>
      <c r="W24" s="45">
        <f t="shared" si="3"/>
        <v>33</v>
      </c>
    </row>
    <row r="25" spans="1:23" ht="12.75">
      <c r="A25" s="29">
        <v>14</v>
      </c>
      <c r="B25" s="29">
        <v>1</v>
      </c>
      <c r="C25" s="29">
        <v>55</v>
      </c>
      <c r="D25" s="30" t="s">
        <v>17</v>
      </c>
      <c r="E25" s="39">
        <v>1738</v>
      </c>
      <c r="F25" s="29" t="s">
        <v>14</v>
      </c>
      <c r="G25" s="31">
        <v>468</v>
      </c>
      <c r="H25" s="40">
        <v>178</v>
      </c>
      <c r="I25" s="40">
        <v>175</v>
      </c>
      <c r="J25" s="40">
        <v>10</v>
      </c>
      <c r="K25" s="40">
        <v>0</v>
      </c>
      <c r="L25" s="43">
        <v>0</v>
      </c>
      <c r="M25" s="40">
        <v>1</v>
      </c>
      <c r="N25" s="40">
        <v>0</v>
      </c>
      <c r="O25" s="40">
        <v>3</v>
      </c>
      <c r="P25" s="2">
        <f t="shared" si="0"/>
        <v>364</v>
      </c>
      <c r="Q25" s="2">
        <f t="shared" si="4"/>
        <v>367</v>
      </c>
      <c r="R25" s="3" t="str">
        <f t="shared" si="1"/>
        <v> </v>
      </c>
      <c r="S25" s="4">
        <f t="shared" si="2"/>
        <v>0.7841880341880342</v>
      </c>
      <c r="T25" s="5">
        <f t="shared" si="5"/>
        <v>0.008174386920980926</v>
      </c>
      <c r="U25" s="6" t="str">
        <f t="shared" si="6"/>
        <v> </v>
      </c>
      <c r="V25" s="3">
        <f t="shared" si="7"/>
        <v>1</v>
      </c>
      <c r="W25" s="45">
        <f t="shared" si="3"/>
        <v>10</v>
      </c>
    </row>
    <row r="26" spans="1:23" ht="12.75">
      <c r="A26" s="29">
        <v>14</v>
      </c>
      <c r="B26" s="29">
        <v>1</v>
      </c>
      <c r="C26" s="29">
        <v>55</v>
      </c>
      <c r="D26" s="30" t="s">
        <v>17</v>
      </c>
      <c r="E26" s="39">
        <v>1739</v>
      </c>
      <c r="F26" s="29" t="s">
        <v>14</v>
      </c>
      <c r="G26" s="31">
        <v>569</v>
      </c>
      <c r="H26" s="40">
        <v>168</v>
      </c>
      <c r="I26" s="40">
        <v>165</v>
      </c>
      <c r="J26" s="40">
        <v>42</v>
      </c>
      <c r="K26" s="40">
        <v>2</v>
      </c>
      <c r="L26" s="43">
        <v>4</v>
      </c>
      <c r="M26" s="40">
        <v>1</v>
      </c>
      <c r="N26" s="40">
        <v>0</v>
      </c>
      <c r="O26" s="40">
        <v>8</v>
      </c>
      <c r="P26" s="2">
        <f t="shared" si="0"/>
        <v>382</v>
      </c>
      <c r="Q26" s="2">
        <f t="shared" si="4"/>
        <v>390</v>
      </c>
      <c r="R26" s="3" t="str">
        <f t="shared" si="1"/>
        <v> </v>
      </c>
      <c r="S26" s="4">
        <f t="shared" si="2"/>
        <v>0.6854130052724078</v>
      </c>
      <c r="T26" s="5">
        <f t="shared" si="5"/>
        <v>0.020512820512820513</v>
      </c>
      <c r="U26" s="6" t="str">
        <f t="shared" si="6"/>
        <v> </v>
      </c>
      <c r="V26" s="3">
        <f t="shared" si="7"/>
        <v>1</v>
      </c>
      <c r="W26" s="45">
        <f t="shared" si="3"/>
        <v>48</v>
      </c>
    </row>
    <row r="27" spans="1:23" ht="12.75">
      <c r="A27" s="29">
        <v>14</v>
      </c>
      <c r="B27" s="29">
        <v>1</v>
      </c>
      <c r="C27" s="29">
        <v>55</v>
      </c>
      <c r="D27" s="30" t="s">
        <v>17</v>
      </c>
      <c r="E27" s="39">
        <v>1739</v>
      </c>
      <c r="F27" s="29" t="s">
        <v>15</v>
      </c>
      <c r="G27" s="31">
        <v>568</v>
      </c>
      <c r="H27" s="40">
        <v>180</v>
      </c>
      <c r="I27" s="40">
        <v>184</v>
      </c>
      <c r="J27" s="40">
        <v>25</v>
      </c>
      <c r="K27" s="40">
        <v>0</v>
      </c>
      <c r="L27" s="43">
        <v>1</v>
      </c>
      <c r="M27" s="40">
        <v>2</v>
      </c>
      <c r="N27" s="40">
        <v>2</v>
      </c>
      <c r="O27" s="40">
        <v>16</v>
      </c>
      <c r="P27" s="2">
        <f t="shared" si="0"/>
        <v>394</v>
      </c>
      <c r="Q27" s="2">
        <f t="shared" si="4"/>
        <v>410</v>
      </c>
      <c r="R27" s="3" t="str">
        <f t="shared" si="1"/>
        <v> </v>
      </c>
      <c r="S27" s="4">
        <f t="shared" si="2"/>
        <v>0.721830985915493</v>
      </c>
      <c r="T27" s="5">
        <f t="shared" si="5"/>
        <v>0.03902439024390244</v>
      </c>
      <c r="U27" s="6" t="str">
        <f t="shared" si="6"/>
        <v> </v>
      </c>
      <c r="V27" s="3">
        <f t="shared" si="7"/>
        <v>1</v>
      </c>
      <c r="W27" s="45">
        <f t="shared" si="3"/>
        <v>26</v>
      </c>
    </row>
    <row r="28" spans="1:23" ht="12.75">
      <c r="A28" s="29">
        <v>14</v>
      </c>
      <c r="B28" s="29">
        <v>1</v>
      </c>
      <c r="C28" s="29">
        <v>55</v>
      </c>
      <c r="D28" s="30" t="s">
        <v>17</v>
      </c>
      <c r="E28" s="39">
        <v>1740</v>
      </c>
      <c r="F28" s="29" t="s">
        <v>14</v>
      </c>
      <c r="G28" s="31">
        <v>667</v>
      </c>
      <c r="H28" s="40">
        <v>125</v>
      </c>
      <c r="I28" s="40">
        <v>139</v>
      </c>
      <c r="J28" s="40">
        <v>108</v>
      </c>
      <c r="K28" s="40">
        <v>17</v>
      </c>
      <c r="L28" s="43">
        <v>29</v>
      </c>
      <c r="M28" s="40">
        <v>1</v>
      </c>
      <c r="N28" s="40">
        <v>0</v>
      </c>
      <c r="O28" s="40">
        <v>20</v>
      </c>
      <c r="P28" s="2">
        <f t="shared" si="0"/>
        <v>419</v>
      </c>
      <c r="Q28" s="2">
        <f t="shared" si="4"/>
        <v>439</v>
      </c>
      <c r="R28" s="3" t="str">
        <f t="shared" si="1"/>
        <v> </v>
      </c>
      <c r="S28" s="4">
        <f t="shared" si="2"/>
        <v>0.6581709145427287</v>
      </c>
      <c r="T28" s="5">
        <f t="shared" si="5"/>
        <v>0.04555808656036447</v>
      </c>
      <c r="U28" s="6" t="str">
        <f t="shared" si="6"/>
        <v> </v>
      </c>
      <c r="V28" s="3">
        <f t="shared" si="7"/>
        <v>1</v>
      </c>
      <c r="W28" s="45">
        <f t="shared" si="3"/>
        <v>154</v>
      </c>
    </row>
    <row r="29" spans="1:23" ht="12.75">
      <c r="A29" s="29">
        <v>14</v>
      </c>
      <c r="B29" s="29">
        <v>1</v>
      </c>
      <c r="C29" s="29">
        <v>55</v>
      </c>
      <c r="D29" s="30" t="s">
        <v>17</v>
      </c>
      <c r="E29" s="39">
        <v>1741</v>
      </c>
      <c r="F29" s="29" t="s">
        <v>14</v>
      </c>
      <c r="G29" s="31">
        <v>504</v>
      </c>
      <c r="H29" s="40">
        <v>186</v>
      </c>
      <c r="I29" s="40">
        <v>170</v>
      </c>
      <c r="J29" s="40">
        <v>6</v>
      </c>
      <c r="K29" s="40">
        <v>2</v>
      </c>
      <c r="L29" s="43">
        <v>0</v>
      </c>
      <c r="M29" s="40">
        <v>1</v>
      </c>
      <c r="N29" s="40">
        <v>0</v>
      </c>
      <c r="O29" s="40">
        <v>7</v>
      </c>
      <c r="P29" s="2">
        <f t="shared" si="0"/>
        <v>365</v>
      </c>
      <c r="Q29" s="2">
        <f t="shared" si="4"/>
        <v>372</v>
      </c>
      <c r="R29" s="3" t="str">
        <f t="shared" si="1"/>
        <v> </v>
      </c>
      <c r="S29" s="4">
        <f t="shared" si="2"/>
        <v>0.7380952380952381</v>
      </c>
      <c r="T29" s="5">
        <f t="shared" si="5"/>
        <v>0.01881720430107527</v>
      </c>
      <c r="U29" s="6" t="str">
        <f t="shared" si="6"/>
        <v> </v>
      </c>
      <c r="V29" s="3">
        <f t="shared" si="7"/>
        <v>1</v>
      </c>
      <c r="W29" s="45">
        <f t="shared" si="3"/>
        <v>8</v>
      </c>
    </row>
    <row r="30" spans="1:23" ht="12.75">
      <c r="A30" s="29">
        <v>14</v>
      </c>
      <c r="B30" s="29">
        <v>1</v>
      </c>
      <c r="C30" s="29">
        <v>55</v>
      </c>
      <c r="D30" s="30" t="s">
        <v>17</v>
      </c>
      <c r="E30" s="39">
        <v>1741</v>
      </c>
      <c r="F30" s="29" t="s">
        <v>15</v>
      </c>
      <c r="G30" s="31">
        <v>504</v>
      </c>
      <c r="H30" s="40">
        <v>195</v>
      </c>
      <c r="I30" s="40">
        <v>164</v>
      </c>
      <c r="J30" s="40">
        <v>7</v>
      </c>
      <c r="K30" s="40">
        <v>3</v>
      </c>
      <c r="L30" s="43">
        <v>0</v>
      </c>
      <c r="M30" s="40">
        <v>3</v>
      </c>
      <c r="N30" s="40">
        <v>0</v>
      </c>
      <c r="O30" s="40">
        <v>6</v>
      </c>
      <c r="P30" s="2">
        <f t="shared" si="0"/>
        <v>372</v>
      </c>
      <c r="Q30" s="2">
        <f t="shared" si="4"/>
        <v>378</v>
      </c>
      <c r="R30" s="3" t="str">
        <f t="shared" si="1"/>
        <v> </v>
      </c>
      <c r="S30" s="4">
        <f t="shared" si="2"/>
        <v>0.75</v>
      </c>
      <c r="T30" s="5">
        <f t="shared" si="5"/>
        <v>0.015873015873015872</v>
      </c>
      <c r="U30" s="6" t="str">
        <f t="shared" si="6"/>
        <v> </v>
      </c>
      <c r="V30" s="3">
        <f t="shared" si="7"/>
        <v>1</v>
      </c>
      <c r="W30" s="45">
        <f t="shared" si="3"/>
        <v>10</v>
      </c>
    </row>
    <row r="31" spans="1:23" ht="12.75">
      <c r="A31" s="29">
        <v>14</v>
      </c>
      <c r="B31" s="29">
        <v>2</v>
      </c>
      <c r="C31" s="29">
        <v>55</v>
      </c>
      <c r="D31" s="30" t="s">
        <v>17</v>
      </c>
      <c r="E31" s="39">
        <v>1742</v>
      </c>
      <c r="F31" s="29" t="s">
        <v>14</v>
      </c>
      <c r="G31" s="31">
        <v>350</v>
      </c>
      <c r="H31" s="40">
        <v>86</v>
      </c>
      <c r="I31" s="40">
        <v>86</v>
      </c>
      <c r="J31" s="40">
        <v>41</v>
      </c>
      <c r="K31" s="40">
        <v>8</v>
      </c>
      <c r="L31" s="43">
        <v>4</v>
      </c>
      <c r="M31" s="40">
        <v>0</v>
      </c>
      <c r="N31" s="40">
        <v>0</v>
      </c>
      <c r="O31" s="40">
        <v>13</v>
      </c>
      <c r="P31" s="2">
        <f t="shared" si="0"/>
        <v>225</v>
      </c>
      <c r="Q31" s="2">
        <f t="shared" si="4"/>
        <v>238</v>
      </c>
      <c r="R31" s="3" t="str">
        <f t="shared" si="1"/>
        <v> </v>
      </c>
      <c r="S31" s="4">
        <f t="shared" si="2"/>
        <v>0.68</v>
      </c>
      <c r="T31" s="5">
        <f t="shared" si="5"/>
        <v>0.0546218487394958</v>
      </c>
      <c r="U31" s="6" t="str">
        <f t="shared" si="6"/>
        <v>VERIFICAR NULOS</v>
      </c>
      <c r="V31" s="3">
        <f t="shared" si="7"/>
        <v>1</v>
      </c>
      <c r="W31" s="45">
        <f t="shared" si="3"/>
        <v>53</v>
      </c>
    </row>
    <row r="32" spans="1:23" ht="12.75">
      <c r="A32" s="29">
        <v>14</v>
      </c>
      <c r="B32" s="29">
        <v>1</v>
      </c>
      <c r="C32" s="29">
        <v>55</v>
      </c>
      <c r="D32" s="30" t="s">
        <v>17</v>
      </c>
      <c r="E32" s="39">
        <v>1743</v>
      </c>
      <c r="F32" s="29" t="s">
        <v>14</v>
      </c>
      <c r="G32" s="31">
        <v>469</v>
      </c>
      <c r="H32" s="40">
        <v>145</v>
      </c>
      <c r="I32" s="40">
        <v>171</v>
      </c>
      <c r="J32" s="40">
        <v>9</v>
      </c>
      <c r="K32" s="40">
        <v>3</v>
      </c>
      <c r="L32" s="43">
        <v>0</v>
      </c>
      <c r="M32" s="40">
        <v>6</v>
      </c>
      <c r="N32" s="40">
        <v>0</v>
      </c>
      <c r="O32" s="40">
        <v>16</v>
      </c>
      <c r="P32" s="2">
        <f t="shared" si="0"/>
        <v>334</v>
      </c>
      <c r="Q32" s="2">
        <f t="shared" si="4"/>
        <v>350</v>
      </c>
      <c r="R32" s="3" t="str">
        <f t="shared" si="1"/>
        <v> </v>
      </c>
      <c r="S32" s="4">
        <f t="shared" si="2"/>
        <v>0.746268656716418</v>
      </c>
      <c r="T32" s="5">
        <f t="shared" si="5"/>
        <v>0.045714285714285714</v>
      </c>
      <c r="U32" s="6" t="str">
        <f t="shared" si="6"/>
        <v> </v>
      </c>
      <c r="V32" s="3">
        <f t="shared" si="7"/>
        <v>1</v>
      </c>
      <c r="W32" s="45">
        <f t="shared" si="3"/>
        <v>12</v>
      </c>
    </row>
    <row r="33" spans="1:23" ht="12.75">
      <c r="A33" s="29">
        <v>14</v>
      </c>
      <c r="B33" s="29">
        <v>1</v>
      </c>
      <c r="C33" s="29">
        <v>55</v>
      </c>
      <c r="D33" s="30" t="s">
        <v>17</v>
      </c>
      <c r="E33" s="39">
        <v>1744</v>
      </c>
      <c r="F33" s="29" t="s">
        <v>14</v>
      </c>
      <c r="G33" s="31">
        <v>503</v>
      </c>
      <c r="H33" s="40">
        <v>158</v>
      </c>
      <c r="I33" s="40">
        <v>116</v>
      </c>
      <c r="J33" s="40">
        <v>40</v>
      </c>
      <c r="K33" s="40">
        <v>4</v>
      </c>
      <c r="L33" s="43">
        <v>0</v>
      </c>
      <c r="M33" s="40">
        <v>2</v>
      </c>
      <c r="N33" s="40">
        <v>0</v>
      </c>
      <c r="O33" s="40">
        <v>15</v>
      </c>
      <c r="P33" s="2">
        <f t="shared" si="0"/>
        <v>320</v>
      </c>
      <c r="Q33" s="2">
        <f t="shared" si="4"/>
        <v>335</v>
      </c>
      <c r="R33" s="3" t="str">
        <f t="shared" si="1"/>
        <v> </v>
      </c>
      <c r="S33" s="4">
        <f t="shared" si="2"/>
        <v>0.6660039761431411</v>
      </c>
      <c r="T33" s="5">
        <f t="shared" si="5"/>
        <v>0.04477611940298507</v>
      </c>
      <c r="U33" s="6" t="str">
        <f t="shared" si="6"/>
        <v> </v>
      </c>
      <c r="V33" s="3">
        <f t="shared" si="7"/>
        <v>1</v>
      </c>
      <c r="W33" s="45">
        <f t="shared" si="3"/>
        <v>44</v>
      </c>
    </row>
    <row r="34" spans="1:23" ht="12.75">
      <c r="A34" s="29">
        <v>14</v>
      </c>
      <c r="B34" s="29">
        <v>1</v>
      </c>
      <c r="C34" s="29">
        <v>55</v>
      </c>
      <c r="D34" s="30" t="s">
        <v>17</v>
      </c>
      <c r="E34" s="39">
        <v>1745</v>
      </c>
      <c r="F34" s="29" t="s">
        <v>14</v>
      </c>
      <c r="G34" s="31">
        <v>245</v>
      </c>
      <c r="H34" s="40">
        <v>104</v>
      </c>
      <c r="I34" s="40">
        <v>67</v>
      </c>
      <c r="J34" s="40">
        <v>1</v>
      </c>
      <c r="K34" s="40">
        <v>0</v>
      </c>
      <c r="L34" s="43">
        <v>0</v>
      </c>
      <c r="M34" s="40">
        <v>2</v>
      </c>
      <c r="N34" s="40">
        <v>0</v>
      </c>
      <c r="O34" s="40">
        <v>5</v>
      </c>
      <c r="P34" s="2">
        <f t="shared" si="0"/>
        <v>174</v>
      </c>
      <c r="Q34" s="2">
        <f t="shared" si="4"/>
        <v>179</v>
      </c>
      <c r="R34" s="3" t="str">
        <f t="shared" si="1"/>
        <v> </v>
      </c>
      <c r="S34" s="4">
        <f t="shared" si="2"/>
        <v>0.7306122448979592</v>
      </c>
      <c r="T34" s="5">
        <f t="shared" si="5"/>
        <v>0.027932960893854747</v>
      </c>
      <c r="U34" s="6" t="str">
        <f t="shared" si="6"/>
        <v> </v>
      </c>
      <c r="V34" s="3">
        <f t="shared" si="7"/>
        <v>1</v>
      </c>
      <c r="W34" s="45">
        <f t="shared" si="3"/>
        <v>1</v>
      </c>
    </row>
    <row r="35" spans="1:23" ht="12.75">
      <c r="A35" s="29">
        <v>14</v>
      </c>
      <c r="B35" s="29">
        <v>1</v>
      </c>
      <c r="C35" s="29">
        <v>55</v>
      </c>
      <c r="D35" s="30" t="s">
        <v>17</v>
      </c>
      <c r="E35" s="39">
        <v>1746</v>
      </c>
      <c r="F35" s="29" t="s">
        <v>14</v>
      </c>
      <c r="G35" s="31">
        <v>335</v>
      </c>
      <c r="H35" s="40">
        <v>84</v>
      </c>
      <c r="I35" s="40">
        <v>146</v>
      </c>
      <c r="J35" s="40">
        <v>2</v>
      </c>
      <c r="K35" s="40">
        <v>0</v>
      </c>
      <c r="L35" s="43">
        <v>0</v>
      </c>
      <c r="M35" s="40">
        <v>1</v>
      </c>
      <c r="N35" s="40">
        <v>0</v>
      </c>
      <c r="O35" s="40">
        <v>6</v>
      </c>
      <c r="P35" s="2">
        <f t="shared" si="0"/>
        <v>233</v>
      </c>
      <c r="Q35" s="2">
        <f t="shared" si="4"/>
        <v>239</v>
      </c>
      <c r="R35" s="3" t="str">
        <f t="shared" si="1"/>
        <v> </v>
      </c>
      <c r="S35" s="4">
        <f t="shared" si="2"/>
        <v>0.7134328358208956</v>
      </c>
      <c r="T35" s="5">
        <f t="shared" si="5"/>
        <v>0.02510460251046025</v>
      </c>
      <c r="U35" s="6" t="str">
        <f t="shared" si="6"/>
        <v> </v>
      </c>
      <c r="V35" s="3">
        <f t="shared" si="7"/>
        <v>1</v>
      </c>
      <c r="W35" s="45">
        <f t="shared" si="3"/>
        <v>2</v>
      </c>
    </row>
    <row r="36" spans="1:23" ht="12.75">
      <c r="A36" s="29">
        <v>14</v>
      </c>
      <c r="B36" s="29">
        <v>1</v>
      </c>
      <c r="C36" s="29">
        <v>55</v>
      </c>
      <c r="D36" s="30" t="s">
        <v>17</v>
      </c>
      <c r="E36" s="39">
        <v>1747</v>
      </c>
      <c r="F36" s="29" t="s">
        <v>14</v>
      </c>
      <c r="G36" s="31">
        <v>479</v>
      </c>
      <c r="H36" s="40">
        <v>159</v>
      </c>
      <c r="I36" s="40">
        <v>148</v>
      </c>
      <c r="J36" s="40">
        <v>6</v>
      </c>
      <c r="K36" s="40">
        <v>2</v>
      </c>
      <c r="L36" s="43">
        <v>0</v>
      </c>
      <c r="M36" s="40">
        <v>1</v>
      </c>
      <c r="N36" s="40">
        <v>0</v>
      </c>
      <c r="O36" s="40">
        <v>0</v>
      </c>
      <c r="P36" s="2">
        <f t="shared" si="0"/>
        <v>316</v>
      </c>
      <c r="Q36" s="2">
        <f t="shared" si="4"/>
        <v>316</v>
      </c>
      <c r="R36" s="3" t="str">
        <f t="shared" si="1"/>
        <v> </v>
      </c>
      <c r="S36" s="4">
        <f t="shared" si="2"/>
        <v>0.6597077244258872</v>
      </c>
      <c r="T36" s="5">
        <f t="shared" si="5"/>
        <v>0</v>
      </c>
      <c r="U36" s="6" t="str">
        <f t="shared" si="6"/>
        <v> </v>
      </c>
      <c r="V36" s="3">
        <f t="shared" si="7"/>
        <v>1</v>
      </c>
      <c r="W36" s="45">
        <f t="shared" si="3"/>
        <v>8</v>
      </c>
    </row>
    <row r="37" spans="1:23" ht="12.75">
      <c r="A37" s="29">
        <v>14</v>
      </c>
      <c r="B37" s="29">
        <v>2</v>
      </c>
      <c r="C37" s="29">
        <v>55</v>
      </c>
      <c r="D37" s="30" t="s">
        <v>17</v>
      </c>
      <c r="E37" s="39">
        <v>1747</v>
      </c>
      <c r="F37" s="29" t="s">
        <v>15</v>
      </c>
      <c r="G37" s="31">
        <v>478</v>
      </c>
      <c r="H37" s="40">
        <v>164</v>
      </c>
      <c r="I37" s="40">
        <v>139</v>
      </c>
      <c r="J37" s="40">
        <v>7</v>
      </c>
      <c r="K37" s="40">
        <v>0</v>
      </c>
      <c r="L37" s="43">
        <v>7</v>
      </c>
      <c r="M37" s="40">
        <v>0</v>
      </c>
      <c r="N37" s="40">
        <v>0</v>
      </c>
      <c r="O37" s="40">
        <v>21</v>
      </c>
      <c r="P37" s="2">
        <f aca="true" t="shared" si="8" ref="P37:P68">SUM($H37:$N37)</f>
        <v>317</v>
      </c>
      <c r="Q37" s="2">
        <f t="shared" si="4"/>
        <v>338</v>
      </c>
      <c r="R37" s="3" t="str">
        <f aca="true" t="shared" si="9" ref="R37:R68">IF(Q37&gt;(G37+22),"ERROR"," ")</f>
        <v> </v>
      </c>
      <c r="S37" s="4">
        <f aca="true" t="shared" si="10" ref="S37:S68">Q37/G37</f>
        <v>0.7071129707112971</v>
      </c>
      <c r="T37" s="5">
        <f t="shared" si="5"/>
        <v>0.0621301775147929</v>
      </c>
      <c r="U37" s="6" t="str">
        <f t="shared" si="6"/>
        <v>VERIFICAR NULOS</v>
      </c>
      <c r="V37" s="3">
        <f t="shared" si="7"/>
        <v>1</v>
      </c>
      <c r="W37" s="45">
        <f aca="true" t="shared" si="11" ref="W37:W68">J37+K37+L37</f>
        <v>14</v>
      </c>
    </row>
    <row r="38" spans="1:23" ht="12.75">
      <c r="A38" s="29">
        <v>14</v>
      </c>
      <c r="B38" s="29">
        <v>1</v>
      </c>
      <c r="C38" s="29">
        <v>55</v>
      </c>
      <c r="D38" s="30" t="s">
        <v>17</v>
      </c>
      <c r="E38" s="39">
        <v>1748</v>
      </c>
      <c r="F38" s="29" t="s">
        <v>14</v>
      </c>
      <c r="G38" s="31">
        <v>430</v>
      </c>
      <c r="H38" s="40">
        <v>140</v>
      </c>
      <c r="I38" s="40">
        <v>144</v>
      </c>
      <c r="J38" s="40">
        <v>11</v>
      </c>
      <c r="K38" s="40">
        <v>2</v>
      </c>
      <c r="L38" s="43">
        <v>1</v>
      </c>
      <c r="M38" s="40">
        <v>3</v>
      </c>
      <c r="N38" s="40">
        <v>0</v>
      </c>
      <c r="O38" s="40">
        <v>15</v>
      </c>
      <c r="P38" s="2">
        <f t="shared" si="8"/>
        <v>301</v>
      </c>
      <c r="Q38" s="2">
        <f t="shared" si="4"/>
        <v>316</v>
      </c>
      <c r="R38" s="3" t="str">
        <f t="shared" si="9"/>
        <v> </v>
      </c>
      <c r="S38" s="4">
        <f t="shared" si="10"/>
        <v>0.7348837209302326</v>
      </c>
      <c r="T38" s="5">
        <f t="shared" si="5"/>
        <v>0.04746835443037975</v>
      </c>
      <c r="U38" s="6" t="str">
        <f t="shared" si="6"/>
        <v> </v>
      </c>
      <c r="V38" s="3">
        <f t="shared" si="7"/>
        <v>1</v>
      </c>
      <c r="W38" s="45">
        <f t="shared" si="11"/>
        <v>14</v>
      </c>
    </row>
    <row r="39" spans="1:23" ht="12.75">
      <c r="A39" s="29">
        <v>14</v>
      </c>
      <c r="B39" s="29">
        <v>2</v>
      </c>
      <c r="C39" s="29">
        <v>55</v>
      </c>
      <c r="D39" s="30" t="s">
        <v>17</v>
      </c>
      <c r="E39" s="39">
        <v>1749</v>
      </c>
      <c r="F39" s="29" t="s">
        <v>14</v>
      </c>
      <c r="G39" s="31">
        <v>443</v>
      </c>
      <c r="H39" s="40">
        <v>154</v>
      </c>
      <c r="I39" s="40">
        <v>117</v>
      </c>
      <c r="J39" s="40">
        <v>16</v>
      </c>
      <c r="K39" s="40">
        <v>0</v>
      </c>
      <c r="L39" s="43">
        <v>0</v>
      </c>
      <c r="M39" s="40">
        <v>2</v>
      </c>
      <c r="N39" s="40">
        <v>0</v>
      </c>
      <c r="O39" s="40">
        <v>16</v>
      </c>
      <c r="P39" s="2">
        <f t="shared" si="8"/>
        <v>289</v>
      </c>
      <c r="Q39" s="2">
        <f t="shared" si="4"/>
        <v>305</v>
      </c>
      <c r="R39" s="3" t="str">
        <f t="shared" si="9"/>
        <v> </v>
      </c>
      <c r="S39" s="4">
        <f t="shared" si="10"/>
        <v>0.6884875846501128</v>
      </c>
      <c r="T39" s="5">
        <f t="shared" si="5"/>
        <v>0.05245901639344262</v>
      </c>
      <c r="U39" s="6" t="str">
        <f t="shared" si="6"/>
        <v>VERIFICAR NULOS</v>
      </c>
      <c r="V39" s="3">
        <f t="shared" si="7"/>
        <v>1</v>
      </c>
      <c r="W39" s="45">
        <f t="shared" si="11"/>
        <v>16</v>
      </c>
    </row>
    <row r="40" spans="1:23" ht="12.75">
      <c r="A40" s="29">
        <v>14</v>
      </c>
      <c r="B40" s="29">
        <v>1</v>
      </c>
      <c r="C40" s="29">
        <v>55</v>
      </c>
      <c r="D40" s="30" t="s">
        <v>17</v>
      </c>
      <c r="E40" s="39">
        <v>1749</v>
      </c>
      <c r="F40" s="29" t="s">
        <v>15</v>
      </c>
      <c r="G40" s="31">
        <v>443</v>
      </c>
      <c r="H40" s="40">
        <v>168</v>
      </c>
      <c r="I40" s="40">
        <v>128</v>
      </c>
      <c r="J40" s="40">
        <v>7</v>
      </c>
      <c r="K40" s="40">
        <v>2</v>
      </c>
      <c r="L40" s="43">
        <v>0</v>
      </c>
      <c r="M40" s="40">
        <v>0</v>
      </c>
      <c r="N40" s="40">
        <v>0</v>
      </c>
      <c r="O40" s="40">
        <v>11</v>
      </c>
      <c r="P40" s="2">
        <f t="shared" si="8"/>
        <v>305</v>
      </c>
      <c r="Q40" s="2">
        <f t="shared" si="4"/>
        <v>316</v>
      </c>
      <c r="R40" s="3" t="str">
        <f t="shared" si="9"/>
        <v> </v>
      </c>
      <c r="S40" s="4">
        <f t="shared" si="10"/>
        <v>0.7133182844243793</v>
      </c>
      <c r="T40" s="5">
        <f t="shared" si="5"/>
        <v>0.03481012658227848</v>
      </c>
      <c r="U40" s="6" t="str">
        <f t="shared" si="6"/>
        <v> </v>
      </c>
      <c r="V40" s="3">
        <f t="shared" si="7"/>
        <v>1</v>
      </c>
      <c r="W40" s="45">
        <f t="shared" si="11"/>
        <v>9</v>
      </c>
    </row>
    <row r="41" spans="1:23" ht="12.75">
      <c r="A41" s="29">
        <v>14</v>
      </c>
      <c r="B41" s="29">
        <v>1</v>
      </c>
      <c r="C41" s="29">
        <v>55</v>
      </c>
      <c r="D41" s="30" t="s">
        <v>17</v>
      </c>
      <c r="E41" s="39">
        <v>1750</v>
      </c>
      <c r="F41" s="29" t="s">
        <v>14</v>
      </c>
      <c r="G41" s="31">
        <v>376</v>
      </c>
      <c r="H41" s="40">
        <v>106</v>
      </c>
      <c r="I41" s="40">
        <v>125</v>
      </c>
      <c r="J41" s="40">
        <v>5</v>
      </c>
      <c r="K41" s="40">
        <v>1</v>
      </c>
      <c r="L41" s="43">
        <v>0</v>
      </c>
      <c r="M41" s="40">
        <v>1</v>
      </c>
      <c r="N41" s="40">
        <v>0</v>
      </c>
      <c r="O41" s="40">
        <v>12</v>
      </c>
      <c r="P41" s="2">
        <f t="shared" si="8"/>
        <v>238</v>
      </c>
      <c r="Q41" s="2">
        <f t="shared" si="4"/>
        <v>250</v>
      </c>
      <c r="R41" s="3" t="str">
        <f t="shared" si="9"/>
        <v> </v>
      </c>
      <c r="S41" s="4">
        <f t="shared" si="10"/>
        <v>0.6648936170212766</v>
      </c>
      <c r="T41" s="5">
        <f t="shared" si="5"/>
        <v>0.048</v>
      </c>
      <c r="U41" s="6" t="str">
        <f t="shared" si="6"/>
        <v> </v>
      </c>
      <c r="V41" s="3">
        <f t="shared" si="7"/>
        <v>1</v>
      </c>
      <c r="W41" s="45">
        <f t="shared" si="11"/>
        <v>6</v>
      </c>
    </row>
    <row r="42" spans="1:23" ht="12.75">
      <c r="A42" s="29">
        <v>14</v>
      </c>
      <c r="B42" s="29">
        <v>2</v>
      </c>
      <c r="C42" s="29">
        <v>55</v>
      </c>
      <c r="D42" s="30" t="s">
        <v>17</v>
      </c>
      <c r="E42" s="39">
        <v>1750</v>
      </c>
      <c r="F42" s="29" t="s">
        <v>15</v>
      </c>
      <c r="G42" s="31">
        <v>376</v>
      </c>
      <c r="H42" s="40">
        <v>105</v>
      </c>
      <c r="I42" s="40">
        <v>132</v>
      </c>
      <c r="J42" s="40">
        <v>5</v>
      </c>
      <c r="K42" s="40">
        <v>0</v>
      </c>
      <c r="L42" s="43">
        <v>0</v>
      </c>
      <c r="M42" s="40">
        <v>0</v>
      </c>
      <c r="N42" s="40">
        <v>0</v>
      </c>
      <c r="O42" s="40">
        <v>13</v>
      </c>
      <c r="P42" s="2">
        <f t="shared" si="8"/>
        <v>242</v>
      </c>
      <c r="Q42" s="2">
        <f t="shared" si="4"/>
        <v>255</v>
      </c>
      <c r="R42" s="3" t="str">
        <f t="shared" si="9"/>
        <v> </v>
      </c>
      <c r="S42" s="4">
        <f t="shared" si="10"/>
        <v>0.6781914893617021</v>
      </c>
      <c r="T42" s="5">
        <f t="shared" si="5"/>
        <v>0.050980392156862744</v>
      </c>
      <c r="U42" s="6" t="str">
        <f t="shared" si="6"/>
        <v>VERIFICAR NULOS</v>
      </c>
      <c r="V42" s="3">
        <f t="shared" si="7"/>
        <v>1</v>
      </c>
      <c r="W42" s="45">
        <f t="shared" si="11"/>
        <v>5</v>
      </c>
    </row>
    <row r="43" spans="1:23" ht="12.75">
      <c r="A43" s="29">
        <v>14</v>
      </c>
      <c r="B43" s="29">
        <v>2</v>
      </c>
      <c r="C43" s="29">
        <v>55</v>
      </c>
      <c r="D43" s="30" t="s">
        <v>17</v>
      </c>
      <c r="E43" s="39">
        <v>1751</v>
      </c>
      <c r="F43" s="29" t="s">
        <v>14</v>
      </c>
      <c r="G43" s="31">
        <v>496</v>
      </c>
      <c r="H43" s="40">
        <v>155</v>
      </c>
      <c r="I43" s="40">
        <v>127</v>
      </c>
      <c r="J43" s="40">
        <v>7</v>
      </c>
      <c r="K43" s="40">
        <v>2</v>
      </c>
      <c r="L43" s="43">
        <v>0</v>
      </c>
      <c r="M43" s="40">
        <v>3</v>
      </c>
      <c r="N43" s="40">
        <v>0</v>
      </c>
      <c r="O43" s="40">
        <v>16</v>
      </c>
      <c r="P43" s="2">
        <f t="shared" si="8"/>
        <v>294</v>
      </c>
      <c r="Q43" s="2">
        <f t="shared" si="4"/>
        <v>310</v>
      </c>
      <c r="R43" s="3" t="str">
        <f t="shared" si="9"/>
        <v> </v>
      </c>
      <c r="S43" s="4">
        <f t="shared" si="10"/>
        <v>0.625</v>
      </c>
      <c r="T43" s="5">
        <f t="shared" si="5"/>
        <v>0.05161290322580645</v>
      </c>
      <c r="U43" s="6" t="str">
        <f t="shared" si="6"/>
        <v>VERIFICAR NULOS</v>
      </c>
      <c r="V43" s="3">
        <f t="shared" si="7"/>
        <v>1</v>
      </c>
      <c r="W43" s="45">
        <f t="shared" si="11"/>
        <v>9</v>
      </c>
    </row>
    <row r="44" spans="1:23" ht="12.75">
      <c r="A44" s="29">
        <v>14</v>
      </c>
      <c r="B44" s="29">
        <v>1</v>
      </c>
      <c r="C44" s="29">
        <v>55</v>
      </c>
      <c r="D44" s="30" t="s">
        <v>17</v>
      </c>
      <c r="E44" s="39">
        <v>1751</v>
      </c>
      <c r="F44" s="29" t="s">
        <v>15</v>
      </c>
      <c r="G44" s="31">
        <v>495</v>
      </c>
      <c r="H44" s="40">
        <v>133</v>
      </c>
      <c r="I44" s="40">
        <v>128</v>
      </c>
      <c r="J44" s="40">
        <v>3</v>
      </c>
      <c r="K44" s="40">
        <v>0</v>
      </c>
      <c r="L44" s="43">
        <v>3</v>
      </c>
      <c r="M44" s="40">
        <v>2</v>
      </c>
      <c r="N44" s="40">
        <v>0</v>
      </c>
      <c r="O44" s="40">
        <v>6</v>
      </c>
      <c r="P44" s="2">
        <f t="shared" si="8"/>
        <v>269</v>
      </c>
      <c r="Q44" s="2">
        <f t="shared" si="4"/>
        <v>275</v>
      </c>
      <c r="R44" s="3" t="str">
        <f t="shared" si="9"/>
        <v> </v>
      </c>
      <c r="S44" s="4">
        <f t="shared" si="10"/>
        <v>0.5555555555555556</v>
      </c>
      <c r="T44" s="5">
        <f t="shared" si="5"/>
        <v>0.02181818181818182</v>
      </c>
      <c r="U44" s="6" t="str">
        <f t="shared" si="6"/>
        <v> </v>
      </c>
      <c r="V44" s="3">
        <f t="shared" si="7"/>
        <v>1</v>
      </c>
      <c r="W44" s="45">
        <f t="shared" si="11"/>
        <v>6</v>
      </c>
    </row>
    <row r="45" spans="1:23" ht="12.75">
      <c r="A45" s="29">
        <v>14</v>
      </c>
      <c r="B45" s="29">
        <v>2</v>
      </c>
      <c r="C45" s="29">
        <v>55</v>
      </c>
      <c r="D45" s="30" t="s">
        <v>17</v>
      </c>
      <c r="E45" s="39">
        <v>1752</v>
      </c>
      <c r="F45" s="29" t="s">
        <v>14</v>
      </c>
      <c r="G45" s="31">
        <v>545</v>
      </c>
      <c r="H45" s="40">
        <v>148</v>
      </c>
      <c r="I45" s="40">
        <v>168</v>
      </c>
      <c r="J45" s="40">
        <v>17</v>
      </c>
      <c r="K45" s="40">
        <v>1</v>
      </c>
      <c r="L45" s="43">
        <v>6</v>
      </c>
      <c r="M45" s="40">
        <v>2</v>
      </c>
      <c r="N45" s="40">
        <v>0</v>
      </c>
      <c r="O45" s="40">
        <v>20</v>
      </c>
      <c r="P45" s="2">
        <f t="shared" si="8"/>
        <v>342</v>
      </c>
      <c r="Q45" s="2">
        <f t="shared" si="4"/>
        <v>362</v>
      </c>
      <c r="R45" s="3" t="str">
        <f t="shared" si="9"/>
        <v> </v>
      </c>
      <c r="S45" s="4">
        <f t="shared" si="10"/>
        <v>0.6642201834862386</v>
      </c>
      <c r="T45" s="5">
        <f t="shared" si="5"/>
        <v>0.055248618784530384</v>
      </c>
      <c r="U45" s="6" t="str">
        <f t="shared" si="6"/>
        <v>VERIFICAR NULOS</v>
      </c>
      <c r="V45" s="3">
        <f t="shared" si="7"/>
        <v>1</v>
      </c>
      <c r="W45" s="45">
        <f t="shared" si="11"/>
        <v>24</v>
      </c>
    </row>
    <row r="46" spans="1:23" ht="12.75">
      <c r="A46" s="29">
        <v>14</v>
      </c>
      <c r="B46" s="29">
        <v>1</v>
      </c>
      <c r="C46" s="29">
        <v>55</v>
      </c>
      <c r="D46" s="30" t="s">
        <v>17</v>
      </c>
      <c r="E46" s="39">
        <v>1753</v>
      </c>
      <c r="F46" s="29" t="s">
        <v>14</v>
      </c>
      <c r="G46" s="31">
        <v>416</v>
      </c>
      <c r="H46" s="40">
        <v>162</v>
      </c>
      <c r="I46" s="40">
        <v>120</v>
      </c>
      <c r="J46" s="40">
        <v>3</v>
      </c>
      <c r="K46" s="40">
        <v>1</v>
      </c>
      <c r="L46" s="43">
        <v>0</v>
      </c>
      <c r="M46" s="40">
        <v>1</v>
      </c>
      <c r="N46" s="40">
        <v>0</v>
      </c>
      <c r="O46" s="40">
        <v>15</v>
      </c>
      <c r="P46" s="2">
        <f t="shared" si="8"/>
        <v>287</v>
      </c>
      <c r="Q46" s="2">
        <f t="shared" si="4"/>
        <v>302</v>
      </c>
      <c r="R46" s="3" t="str">
        <f t="shared" si="9"/>
        <v> </v>
      </c>
      <c r="S46" s="4">
        <f t="shared" si="10"/>
        <v>0.7259615384615384</v>
      </c>
      <c r="T46" s="5">
        <f t="shared" si="5"/>
        <v>0.04966887417218543</v>
      </c>
      <c r="U46" s="6" t="str">
        <f t="shared" si="6"/>
        <v> </v>
      </c>
      <c r="V46" s="3">
        <f t="shared" si="7"/>
        <v>1</v>
      </c>
      <c r="W46" s="45">
        <f t="shared" si="11"/>
        <v>4</v>
      </c>
    </row>
    <row r="47" spans="1:23" ht="12.75">
      <c r="A47" s="29">
        <v>14</v>
      </c>
      <c r="B47" s="29">
        <v>2</v>
      </c>
      <c r="C47" s="29">
        <v>55</v>
      </c>
      <c r="D47" s="30" t="s">
        <v>17</v>
      </c>
      <c r="E47" s="39">
        <v>1753</v>
      </c>
      <c r="F47" s="29" t="s">
        <v>15</v>
      </c>
      <c r="G47" s="31">
        <v>416</v>
      </c>
      <c r="H47" s="40">
        <v>154</v>
      </c>
      <c r="I47" s="40">
        <v>105</v>
      </c>
      <c r="J47" s="40">
        <v>4</v>
      </c>
      <c r="K47" s="40">
        <v>0</v>
      </c>
      <c r="L47" s="43">
        <v>0</v>
      </c>
      <c r="M47" s="40">
        <v>0</v>
      </c>
      <c r="N47" s="40">
        <v>0</v>
      </c>
      <c r="O47" s="40">
        <v>16</v>
      </c>
      <c r="P47" s="2">
        <f t="shared" si="8"/>
        <v>263</v>
      </c>
      <c r="Q47" s="2">
        <f t="shared" si="4"/>
        <v>279</v>
      </c>
      <c r="R47" s="3" t="str">
        <f t="shared" si="9"/>
        <v> </v>
      </c>
      <c r="S47" s="4">
        <f t="shared" si="10"/>
        <v>0.6706730769230769</v>
      </c>
      <c r="T47" s="5">
        <f t="shared" si="5"/>
        <v>0.05734767025089606</v>
      </c>
      <c r="U47" s="6" t="str">
        <f t="shared" si="6"/>
        <v>VERIFICAR NULOS</v>
      </c>
      <c r="V47" s="3">
        <f t="shared" si="7"/>
        <v>1</v>
      </c>
      <c r="W47" s="45">
        <f t="shared" si="11"/>
        <v>4</v>
      </c>
    </row>
    <row r="48" spans="1:23" ht="12.75">
      <c r="A48" s="29">
        <v>14</v>
      </c>
      <c r="B48" s="29">
        <v>2</v>
      </c>
      <c r="C48" s="29">
        <v>55</v>
      </c>
      <c r="D48" s="30" t="s">
        <v>17</v>
      </c>
      <c r="E48" s="39">
        <v>1754</v>
      </c>
      <c r="F48" s="29" t="s">
        <v>14</v>
      </c>
      <c r="G48" s="31">
        <v>550</v>
      </c>
      <c r="H48" s="40">
        <v>183</v>
      </c>
      <c r="I48" s="40">
        <v>144</v>
      </c>
      <c r="J48" s="40">
        <v>15</v>
      </c>
      <c r="K48" s="40">
        <v>0</v>
      </c>
      <c r="L48" s="43">
        <v>2</v>
      </c>
      <c r="M48" s="40">
        <v>3</v>
      </c>
      <c r="N48" s="40">
        <v>0</v>
      </c>
      <c r="O48" s="40">
        <v>30</v>
      </c>
      <c r="P48" s="2">
        <f t="shared" si="8"/>
        <v>347</v>
      </c>
      <c r="Q48" s="2">
        <f t="shared" si="4"/>
        <v>377</v>
      </c>
      <c r="R48" s="3" t="str">
        <f t="shared" si="9"/>
        <v> </v>
      </c>
      <c r="S48" s="4">
        <f t="shared" si="10"/>
        <v>0.6854545454545454</v>
      </c>
      <c r="T48" s="5">
        <f t="shared" si="5"/>
        <v>0.07957559681697612</v>
      </c>
      <c r="U48" s="6" t="str">
        <f t="shared" si="6"/>
        <v>VERIFICAR NULOS</v>
      </c>
      <c r="V48" s="3">
        <f t="shared" si="7"/>
        <v>1</v>
      </c>
      <c r="W48" s="45">
        <f t="shared" si="11"/>
        <v>17</v>
      </c>
    </row>
    <row r="49" spans="1:23" ht="12.75">
      <c r="A49" s="29">
        <v>14</v>
      </c>
      <c r="B49" s="29">
        <v>2</v>
      </c>
      <c r="C49" s="29">
        <v>55</v>
      </c>
      <c r="D49" s="30" t="s">
        <v>17</v>
      </c>
      <c r="E49" s="39">
        <v>1755</v>
      </c>
      <c r="F49" s="29" t="s">
        <v>14</v>
      </c>
      <c r="G49" s="31">
        <v>433</v>
      </c>
      <c r="H49" s="40">
        <v>101</v>
      </c>
      <c r="I49" s="40">
        <v>96</v>
      </c>
      <c r="J49" s="40">
        <v>1</v>
      </c>
      <c r="K49" s="40">
        <v>0</v>
      </c>
      <c r="L49" s="43">
        <v>0</v>
      </c>
      <c r="M49" s="40">
        <v>3</v>
      </c>
      <c r="N49" s="40">
        <v>0</v>
      </c>
      <c r="O49" s="40">
        <v>25</v>
      </c>
      <c r="P49" s="2">
        <f t="shared" si="8"/>
        <v>201</v>
      </c>
      <c r="Q49" s="2">
        <f t="shared" si="4"/>
        <v>226</v>
      </c>
      <c r="R49" s="3" t="str">
        <f t="shared" si="9"/>
        <v> </v>
      </c>
      <c r="S49" s="4">
        <f t="shared" si="10"/>
        <v>0.5219399538106235</v>
      </c>
      <c r="T49" s="5">
        <f t="shared" si="5"/>
        <v>0.11061946902654868</v>
      </c>
      <c r="U49" s="6" t="str">
        <f t="shared" si="6"/>
        <v>VERIFICAR NULOS</v>
      </c>
      <c r="V49" s="3">
        <f t="shared" si="7"/>
        <v>1</v>
      </c>
      <c r="W49" s="45">
        <f t="shared" si="11"/>
        <v>1</v>
      </c>
    </row>
    <row r="50" spans="1:23" ht="12.75">
      <c r="A50" s="29">
        <v>14</v>
      </c>
      <c r="B50" s="29">
        <v>2</v>
      </c>
      <c r="C50" s="29">
        <v>55</v>
      </c>
      <c r="D50" s="30" t="s">
        <v>17</v>
      </c>
      <c r="E50" s="39">
        <v>1755</v>
      </c>
      <c r="F50" s="29" t="s">
        <v>15</v>
      </c>
      <c r="G50" s="31">
        <v>433</v>
      </c>
      <c r="H50" s="40">
        <v>90</v>
      </c>
      <c r="I50" s="40">
        <v>105</v>
      </c>
      <c r="J50" s="40">
        <v>2</v>
      </c>
      <c r="K50" s="40">
        <v>2</v>
      </c>
      <c r="L50" s="43">
        <v>0</v>
      </c>
      <c r="M50" s="40">
        <v>3</v>
      </c>
      <c r="N50" s="40">
        <v>0</v>
      </c>
      <c r="O50" s="40">
        <v>11</v>
      </c>
      <c r="P50" s="2">
        <f t="shared" si="8"/>
        <v>202</v>
      </c>
      <c r="Q50" s="2">
        <f t="shared" si="4"/>
        <v>213</v>
      </c>
      <c r="R50" s="3" t="str">
        <f t="shared" si="9"/>
        <v> </v>
      </c>
      <c r="S50" s="4">
        <f t="shared" si="10"/>
        <v>0.49191685912240185</v>
      </c>
      <c r="T50" s="5">
        <f t="shared" si="5"/>
        <v>0.051643192488262914</v>
      </c>
      <c r="U50" s="6" t="str">
        <f t="shared" si="6"/>
        <v>VERIFICAR NULOS</v>
      </c>
      <c r="V50" s="3">
        <f t="shared" si="7"/>
        <v>1</v>
      </c>
      <c r="W50" s="45">
        <f t="shared" si="11"/>
        <v>4</v>
      </c>
    </row>
    <row r="51" spans="1:23" ht="12.75">
      <c r="A51" s="29">
        <v>14</v>
      </c>
      <c r="B51" s="29">
        <v>1</v>
      </c>
      <c r="C51" s="29">
        <v>55</v>
      </c>
      <c r="D51" s="30" t="s">
        <v>17</v>
      </c>
      <c r="E51" s="39">
        <v>1756</v>
      </c>
      <c r="F51" s="29" t="s">
        <v>14</v>
      </c>
      <c r="G51" s="31">
        <v>399</v>
      </c>
      <c r="H51" s="40">
        <v>130</v>
      </c>
      <c r="I51" s="40">
        <v>108</v>
      </c>
      <c r="J51" s="40">
        <v>12</v>
      </c>
      <c r="K51" s="40">
        <v>1</v>
      </c>
      <c r="L51" s="43">
        <v>1</v>
      </c>
      <c r="M51" s="40">
        <v>2</v>
      </c>
      <c r="N51" s="40">
        <v>0</v>
      </c>
      <c r="O51" s="40">
        <v>10</v>
      </c>
      <c r="P51" s="2">
        <f t="shared" si="8"/>
        <v>254</v>
      </c>
      <c r="Q51" s="2">
        <f t="shared" si="4"/>
        <v>264</v>
      </c>
      <c r="R51" s="3" t="str">
        <f t="shared" si="9"/>
        <v> </v>
      </c>
      <c r="S51" s="4">
        <f t="shared" si="10"/>
        <v>0.6616541353383458</v>
      </c>
      <c r="T51" s="5">
        <f t="shared" si="5"/>
        <v>0.03787878787878788</v>
      </c>
      <c r="U51" s="6" t="str">
        <f t="shared" si="6"/>
        <v> </v>
      </c>
      <c r="V51" s="3">
        <f t="shared" si="7"/>
        <v>1</v>
      </c>
      <c r="W51" s="45">
        <f t="shared" si="11"/>
        <v>14</v>
      </c>
    </row>
    <row r="52" spans="1:23" ht="12.75">
      <c r="A52" s="29">
        <v>14</v>
      </c>
      <c r="B52" s="29">
        <v>1</v>
      </c>
      <c r="C52" s="29">
        <v>55</v>
      </c>
      <c r="D52" s="30" t="s">
        <v>17</v>
      </c>
      <c r="E52" s="39">
        <v>1757</v>
      </c>
      <c r="F52" s="29" t="s">
        <v>14</v>
      </c>
      <c r="G52" s="31">
        <v>153</v>
      </c>
      <c r="H52" s="40">
        <v>85</v>
      </c>
      <c r="I52" s="40">
        <v>14</v>
      </c>
      <c r="J52" s="40">
        <v>0</v>
      </c>
      <c r="K52" s="40">
        <v>0</v>
      </c>
      <c r="L52" s="43">
        <v>0</v>
      </c>
      <c r="M52" s="40">
        <v>0</v>
      </c>
      <c r="N52" s="40">
        <v>0</v>
      </c>
      <c r="O52" s="40">
        <v>4</v>
      </c>
      <c r="P52" s="2">
        <f t="shared" si="8"/>
        <v>99</v>
      </c>
      <c r="Q52" s="2">
        <f t="shared" si="4"/>
        <v>103</v>
      </c>
      <c r="R52" s="3" t="str">
        <f t="shared" si="9"/>
        <v> </v>
      </c>
      <c r="S52" s="4">
        <f t="shared" si="10"/>
        <v>0.673202614379085</v>
      </c>
      <c r="T52" s="5">
        <f t="shared" si="5"/>
        <v>0.038834951456310676</v>
      </c>
      <c r="U52" s="6" t="str">
        <f t="shared" si="6"/>
        <v> </v>
      </c>
      <c r="V52" s="3">
        <f t="shared" si="7"/>
        <v>1</v>
      </c>
      <c r="W52" s="45">
        <f t="shared" si="11"/>
        <v>0</v>
      </c>
    </row>
    <row r="53" spans="1:23" ht="12.75">
      <c r="A53" s="29">
        <v>14</v>
      </c>
      <c r="B53" s="29">
        <v>1</v>
      </c>
      <c r="C53" s="29">
        <v>55</v>
      </c>
      <c r="D53" s="30" t="s">
        <v>17</v>
      </c>
      <c r="E53" s="39">
        <v>1757</v>
      </c>
      <c r="F53" s="29" t="s">
        <v>27</v>
      </c>
      <c r="G53" s="31">
        <v>291</v>
      </c>
      <c r="H53" s="40">
        <v>64</v>
      </c>
      <c r="I53" s="40">
        <v>142</v>
      </c>
      <c r="J53" s="40">
        <v>3</v>
      </c>
      <c r="K53" s="40">
        <v>1</v>
      </c>
      <c r="L53" s="43">
        <v>0</v>
      </c>
      <c r="M53" s="40">
        <v>1</v>
      </c>
      <c r="N53" s="40">
        <v>0</v>
      </c>
      <c r="O53" s="40">
        <v>4</v>
      </c>
      <c r="P53" s="2">
        <f t="shared" si="8"/>
        <v>211</v>
      </c>
      <c r="Q53" s="2">
        <f t="shared" si="4"/>
        <v>215</v>
      </c>
      <c r="R53" s="3" t="str">
        <f t="shared" si="9"/>
        <v> </v>
      </c>
      <c r="S53" s="4">
        <f t="shared" si="10"/>
        <v>0.738831615120275</v>
      </c>
      <c r="T53" s="5">
        <f t="shared" si="5"/>
        <v>0.018604651162790697</v>
      </c>
      <c r="U53" s="6" t="str">
        <f t="shared" si="6"/>
        <v> </v>
      </c>
      <c r="V53" s="3">
        <f t="shared" si="7"/>
        <v>1</v>
      </c>
      <c r="W53" s="45">
        <f t="shared" si="11"/>
        <v>4</v>
      </c>
    </row>
    <row r="54" spans="1:23" ht="12.75">
      <c r="A54" s="29">
        <v>14</v>
      </c>
      <c r="B54" s="29">
        <v>2</v>
      </c>
      <c r="C54" s="29">
        <v>55</v>
      </c>
      <c r="D54" s="30" t="s">
        <v>17</v>
      </c>
      <c r="E54" s="39">
        <v>1758</v>
      </c>
      <c r="F54" s="29" t="s">
        <v>14</v>
      </c>
      <c r="G54" s="31">
        <v>453</v>
      </c>
      <c r="H54" s="40">
        <v>146</v>
      </c>
      <c r="I54" s="40">
        <v>126</v>
      </c>
      <c r="J54" s="40">
        <v>5</v>
      </c>
      <c r="K54" s="40">
        <v>1</v>
      </c>
      <c r="L54" s="43">
        <v>0</v>
      </c>
      <c r="M54" s="40">
        <v>0</v>
      </c>
      <c r="N54" s="40">
        <v>0</v>
      </c>
      <c r="O54" s="40">
        <v>16</v>
      </c>
      <c r="P54" s="2">
        <f t="shared" si="8"/>
        <v>278</v>
      </c>
      <c r="Q54" s="2">
        <f t="shared" si="4"/>
        <v>294</v>
      </c>
      <c r="R54" s="3" t="str">
        <f t="shared" si="9"/>
        <v> </v>
      </c>
      <c r="S54" s="4">
        <f t="shared" si="10"/>
        <v>0.6490066225165563</v>
      </c>
      <c r="T54" s="5">
        <f t="shared" si="5"/>
        <v>0.05442176870748299</v>
      </c>
      <c r="U54" s="6" t="str">
        <f t="shared" si="6"/>
        <v>VERIFICAR NULOS</v>
      </c>
      <c r="V54" s="3">
        <f t="shared" si="7"/>
        <v>1</v>
      </c>
      <c r="W54" s="45">
        <f t="shared" si="11"/>
        <v>6</v>
      </c>
    </row>
    <row r="55" spans="1:23" ht="12.75">
      <c r="A55" s="29">
        <v>14</v>
      </c>
      <c r="B55" s="29">
        <v>2</v>
      </c>
      <c r="C55" s="29">
        <v>55</v>
      </c>
      <c r="D55" s="30" t="s">
        <v>17</v>
      </c>
      <c r="E55" s="39">
        <v>1759</v>
      </c>
      <c r="F55" s="29" t="s">
        <v>14</v>
      </c>
      <c r="G55" s="31">
        <v>612</v>
      </c>
      <c r="H55" s="40">
        <v>201</v>
      </c>
      <c r="I55" s="40">
        <v>169</v>
      </c>
      <c r="J55" s="40">
        <v>14</v>
      </c>
      <c r="K55" s="40">
        <v>3</v>
      </c>
      <c r="L55" s="43">
        <v>2</v>
      </c>
      <c r="M55" s="40">
        <v>1</v>
      </c>
      <c r="N55" s="40">
        <v>0</v>
      </c>
      <c r="O55" s="40">
        <v>28</v>
      </c>
      <c r="P55" s="2">
        <f t="shared" si="8"/>
        <v>390</v>
      </c>
      <c r="Q55" s="2">
        <f t="shared" si="4"/>
        <v>418</v>
      </c>
      <c r="R55" s="3" t="str">
        <f t="shared" si="9"/>
        <v> </v>
      </c>
      <c r="S55" s="4">
        <f t="shared" si="10"/>
        <v>0.6830065359477124</v>
      </c>
      <c r="T55" s="5">
        <f t="shared" si="5"/>
        <v>0.06698564593301436</v>
      </c>
      <c r="U55" s="6" t="str">
        <f t="shared" si="6"/>
        <v>VERIFICAR NULOS</v>
      </c>
      <c r="V55" s="3">
        <f t="shared" si="7"/>
        <v>1</v>
      </c>
      <c r="W55" s="45">
        <f t="shared" si="11"/>
        <v>19</v>
      </c>
    </row>
    <row r="56" spans="1:23" ht="12.75">
      <c r="A56" s="29">
        <v>14</v>
      </c>
      <c r="B56" s="29">
        <v>1</v>
      </c>
      <c r="C56" s="29">
        <v>55</v>
      </c>
      <c r="D56" s="30" t="s">
        <v>17</v>
      </c>
      <c r="E56" s="39">
        <v>1760</v>
      </c>
      <c r="F56" s="29" t="s">
        <v>14</v>
      </c>
      <c r="G56" s="31">
        <v>560</v>
      </c>
      <c r="H56" s="40">
        <v>171</v>
      </c>
      <c r="I56" s="40">
        <v>161</v>
      </c>
      <c r="J56" s="40">
        <v>1</v>
      </c>
      <c r="K56" s="40">
        <v>0</v>
      </c>
      <c r="L56" s="43">
        <v>0</v>
      </c>
      <c r="M56" s="40">
        <v>2</v>
      </c>
      <c r="N56" s="40">
        <v>0</v>
      </c>
      <c r="O56" s="40">
        <v>15</v>
      </c>
      <c r="P56" s="2">
        <f t="shared" si="8"/>
        <v>335</v>
      </c>
      <c r="Q56" s="2">
        <f t="shared" si="4"/>
        <v>350</v>
      </c>
      <c r="R56" s="3" t="str">
        <f t="shared" si="9"/>
        <v> </v>
      </c>
      <c r="S56" s="4">
        <f t="shared" si="10"/>
        <v>0.625</v>
      </c>
      <c r="T56" s="5">
        <f t="shared" si="5"/>
        <v>0.04285714285714286</v>
      </c>
      <c r="U56" s="6" t="str">
        <f t="shared" si="6"/>
        <v> </v>
      </c>
      <c r="V56" s="3">
        <f t="shared" si="7"/>
        <v>1</v>
      </c>
      <c r="W56" s="45">
        <f t="shared" si="11"/>
        <v>1</v>
      </c>
    </row>
    <row r="57" spans="1:23" ht="12.75">
      <c r="A57" s="29">
        <v>14</v>
      </c>
      <c r="B57" s="29">
        <v>1</v>
      </c>
      <c r="C57" s="29">
        <v>55</v>
      </c>
      <c r="D57" s="30" t="s">
        <v>17</v>
      </c>
      <c r="E57" s="39">
        <v>1760</v>
      </c>
      <c r="F57" s="29" t="s">
        <v>15</v>
      </c>
      <c r="G57" s="31">
        <v>560</v>
      </c>
      <c r="H57" s="40">
        <v>132</v>
      </c>
      <c r="I57" s="40">
        <v>206</v>
      </c>
      <c r="J57" s="40">
        <v>3</v>
      </c>
      <c r="K57" s="40">
        <v>1</v>
      </c>
      <c r="L57" s="43">
        <v>0</v>
      </c>
      <c r="M57" s="40">
        <v>0</v>
      </c>
      <c r="N57" s="40">
        <v>0</v>
      </c>
      <c r="O57" s="40">
        <v>13</v>
      </c>
      <c r="P57" s="2">
        <f t="shared" si="8"/>
        <v>342</v>
      </c>
      <c r="Q57" s="2">
        <f t="shared" si="4"/>
        <v>355</v>
      </c>
      <c r="R57" s="3" t="str">
        <f t="shared" si="9"/>
        <v> </v>
      </c>
      <c r="S57" s="4">
        <f t="shared" si="10"/>
        <v>0.6339285714285714</v>
      </c>
      <c r="T57" s="5">
        <f t="shared" si="5"/>
        <v>0.036619718309859155</v>
      </c>
      <c r="U57" s="6" t="str">
        <f t="shared" si="6"/>
        <v> </v>
      </c>
      <c r="V57" s="3">
        <f t="shared" si="7"/>
        <v>1</v>
      </c>
      <c r="W57" s="45">
        <f t="shared" si="11"/>
        <v>4</v>
      </c>
    </row>
    <row r="58" spans="1:23" ht="12.75">
      <c r="A58" s="29">
        <v>14</v>
      </c>
      <c r="B58" s="29">
        <v>2</v>
      </c>
      <c r="C58" s="29">
        <v>55</v>
      </c>
      <c r="D58" s="30" t="s">
        <v>17</v>
      </c>
      <c r="E58" s="39">
        <v>1761</v>
      </c>
      <c r="F58" s="29" t="s">
        <v>14</v>
      </c>
      <c r="G58" s="31">
        <v>368</v>
      </c>
      <c r="H58" s="40">
        <v>103</v>
      </c>
      <c r="I58" s="40">
        <v>126</v>
      </c>
      <c r="J58" s="40">
        <v>5</v>
      </c>
      <c r="K58" s="40">
        <v>1</v>
      </c>
      <c r="L58" s="43">
        <v>0</v>
      </c>
      <c r="M58" s="40">
        <v>3</v>
      </c>
      <c r="N58" s="40">
        <v>0</v>
      </c>
      <c r="O58" s="40">
        <v>13</v>
      </c>
      <c r="P58" s="2">
        <f t="shared" si="8"/>
        <v>238</v>
      </c>
      <c r="Q58" s="2">
        <f t="shared" si="4"/>
        <v>251</v>
      </c>
      <c r="R58" s="3" t="str">
        <f t="shared" si="9"/>
        <v> </v>
      </c>
      <c r="S58" s="4">
        <f t="shared" si="10"/>
        <v>0.6820652173913043</v>
      </c>
      <c r="T58" s="5">
        <f t="shared" si="5"/>
        <v>0.05179282868525897</v>
      </c>
      <c r="U58" s="6" t="str">
        <f t="shared" si="6"/>
        <v>VERIFICAR NULOS</v>
      </c>
      <c r="V58" s="3">
        <f t="shared" si="7"/>
        <v>1</v>
      </c>
      <c r="W58" s="45">
        <f t="shared" si="11"/>
        <v>6</v>
      </c>
    </row>
    <row r="59" spans="1:23" ht="12.75">
      <c r="A59" s="29">
        <v>14</v>
      </c>
      <c r="B59" s="29">
        <v>2</v>
      </c>
      <c r="C59" s="29">
        <v>55</v>
      </c>
      <c r="D59" s="30" t="s">
        <v>17</v>
      </c>
      <c r="E59" s="39">
        <v>1762</v>
      </c>
      <c r="F59" s="29" t="s">
        <v>14</v>
      </c>
      <c r="G59" s="31">
        <v>552</v>
      </c>
      <c r="H59" s="40">
        <v>184</v>
      </c>
      <c r="I59" s="40">
        <v>170</v>
      </c>
      <c r="J59" s="40">
        <v>0</v>
      </c>
      <c r="K59" s="40">
        <v>0</v>
      </c>
      <c r="L59" s="43">
        <v>0</v>
      </c>
      <c r="M59" s="40">
        <v>1</v>
      </c>
      <c r="N59" s="40">
        <v>0</v>
      </c>
      <c r="O59" s="40">
        <v>19</v>
      </c>
      <c r="P59" s="2">
        <f t="shared" si="8"/>
        <v>355</v>
      </c>
      <c r="Q59" s="2">
        <f t="shared" si="4"/>
        <v>374</v>
      </c>
      <c r="R59" s="3" t="str">
        <f t="shared" si="9"/>
        <v> </v>
      </c>
      <c r="S59" s="4">
        <f t="shared" si="10"/>
        <v>0.677536231884058</v>
      </c>
      <c r="T59" s="5">
        <f t="shared" si="5"/>
        <v>0.05080213903743316</v>
      </c>
      <c r="U59" s="6" t="str">
        <f t="shared" si="6"/>
        <v>VERIFICAR NULOS</v>
      </c>
      <c r="V59" s="3">
        <f t="shared" si="7"/>
        <v>1</v>
      </c>
      <c r="W59" s="45">
        <f t="shared" si="11"/>
        <v>0</v>
      </c>
    </row>
    <row r="60" spans="1:23" ht="12.75">
      <c r="A60" s="29">
        <v>14</v>
      </c>
      <c r="B60" s="29">
        <v>1</v>
      </c>
      <c r="C60" s="29">
        <v>55</v>
      </c>
      <c r="D60" s="30" t="s">
        <v>17</v>
      </c>
      <c r="E60" s="39">
        <v>1762</v>
      </c>
      <c r="F60" s="29" t="s">
        <v>15</v>
      </c>
      <c r="G60" s="31">
        <v>551</v>
      </c>
      <c r="H60" s="40">
        <v>174</v>
      </c>
      <c r="I60" s="40">
        <v>156</v>
      </c>
      <c r="J60" s="40">
        <v>0</v>
      </c>
      <c r="K60" s="40">
        <v>0</v>
      </c>
      <c r="L60" s="43">
        <v>0</v>
      </c>
      <c r="M60" s="40">
        <v>1</v>
      </c>
      <c r="N60" s="40">
        <v>0</v>
      </c>
      <c r="O60" s="40">
        <v>10</v>
      </c>
      <c r="P60" s="2">
        <f t="shared" si="8"/>
        <v>331</v>
      </c>
      <c r="Q60" s="2">
        <f t="shared" si="4"/>
        <v>341</v>
      </c>
      <c r="R60" s="3" t="str">
        <f t="shared" si="9"/>
        <v> </v>
      </c>
      <c r="S60" s="4">
        <f t="shared" si="10"/>
        <v>0.6188747731397459</v>
      </c>
      <c r="T60" s="5">
        <f t="shared" si="5"/>
        <v>0.02932551319648094</v>
      </c>
      <c r="U60" s="6" t="str">
        <f t="shared" si="6"/>
        <v> </v>
      </c>
      <c r="V60" s="3">
        <f t="shared" si="7"/>
        <v>1</v>
      </c>
      <c r="W60" s="45">
        <f t="shared" si="11"/>
        <v>0</v>
      </c>
    </row>
    <row r="61" spans="1:23" ht="12.75">
      <c r="A61" s="29">
        <v>14</v>
      </c>
      <c r="B61" s="29">
        <v>2</v>
      </c>
      <c r="C61" s="29">
        <v>55</v>
      </c>
      <c r="D61" s="30" t="s">
        <v>17</v>
      </c>
      <c r="E61" s="39">
        <v>1763</v>
      </c>
      <c r="F61" s="29" t="s">
        <v>14</v>
      </c>
      <c r="G61" s="31">
        <v>386</v>
      </c>
      <c r="H61" s="40">
        <v>74</v>
      </c>
      <c r="I61" s="40">
        <v>145</v>
      </c>
      <c r="J61" s="40">
        <v>9</v>
      </c>
      <c r="K61" s="40">
        <v>1</v>
      </c>
      <c r="L61" s="43">
        <v>0</v>
      </c>
      <c r="M61" s="40">
        <v>7</v>
      </c>
      <c r="N61" s="40">
        <v>0</v>
      </c>
      <c r="O61" s="40">
        <v>20</v>
      </c>
      <c r="P61" s="2">
        <f t="shared" si="8"/>
        <v>236</v>
      </c>
      <c r="Q61" s="2">
        <f t="shared" si="4"/>
        <v>256</v>
      </c>
      <c r="R61" s="3" t="str">
        <f t="shared" si="9"/>
        <v> </v>
      </c>
      <c r="S61" s="4">
        <f t="shared" si="10"/>
        <v>0.6632124352331606</v>
      </c>
      <c r="T61" s="5">
        <f t="shared" si="5"/>
        <v>0.078125</v>
      </c>
      <c r="U61" s="6" t="str">
        <f t="shared" si="6"/>
        <v>VERIFICAR NULOS</v>
      </c>
      <c r="V61" s="3">
        <f t="shared" si="7"/>
        <v>1</v>
      </c>
      <c r="W61" s="45">
        <f t="shared" si="11"/>
        <v>10</v>
      </c>
    </row>
    <row r="62" spans="1:23" ht="12.75">
      <c r="A62" s="29">
        <v>14</v>
      </c>
      <c r="B62" s="29">
        <v>2</v>
      </c>
      <c r="C62" s="29">
        <v>55</v>
      </c>
      <c r="D62" s="30" t="s">
        <v>17</v>
      </c>
      <c r="E62" s="39">
        <v>1763</v>
      </c>
      <c r="F62" s="29" t="s">
        <v>15</v>
      </c>
      <c r="G62" s="31">
        <v>386</v>
      </c>
      <c r="H62" s="40">
        <v>90</v>
      </c>
      <c r="I62" s="40">
        <v>134</v>
      </c>
      <c r="J62" s="40">
        <v>5</v>
      </c>
      <c r="K62" s="40">
        <v>3</v>
      </c>
      <c r="L62" s="43">
        <v>0</v>
      </c>
      <c r="M62" s="40">
        <v>1</v>
      </c>
      <c r="N62" s="40">
        <v>0</v>
      </c>
      <c r="O62" s="40">
        <v>16</v>
      </c>
      <c r="P62" s="2">
        <f t="shared" si="8"/>
        <v>233</v>
      </c>
      <c r="Q62" s="2">
        <f t="shared" si="4"/>
        <v>249</v>
      </c>
      <c r="R62" s="3" t="str">
        <f t="shared" si="9"/>
        <v> </v>
      </c>
      <c r="S62" s="4">
        <f t="shared" si="10"/>
        <v>0.6450777202072538</v>
      </c>
      <c r="T62" s="5">
        <f t="shared" si="5"/>
        <v>0.0642570281124498</v>
      </c>
      <c r="U62" s="6" t="str">
        <f t="shared" si="6"/>
        <v>VERIFICAR NULOS</v>
      </c>
      <c r="V62" s="3">
        <f t="shared" si="7"/>
        <v>1</v>
      </c>
      <c r="W62" s="45">
        <f t="shared" si="11"/>
        <v>8</v>
      </c>
    </row>
    <row r="63" spans="1:23" ht="12.75">
      <c r="A63" s="29">
        <v>14</v>
      </c>
      <c r="B63" s="29">
        <v>2</v>
      </c>
      <c r="C63" s="29">
        <v>55</v>
      </c>
      <c r="D63" s="30" t="s">
        <v>17</v>
      </c>
      <c r="E63" s="39">
        <v>1764</v>
      </c>
      <c r="F63" s="29" t="s">
        <v>14</v>
      </c>
      <c r="G63" s="31">
        <v>280</v>
      </c>
      <c r="H63" s="40">
        <v>81</v>
      </c>
      <c r="I63" s="40">
        <v>76</v>
      </c>
      <c r="J63" s="40">
        <v>2</v>
      </c>
      <c r="K63" s="40">
        <v>1</v>
      </c>
      <c r="L63" s="43">
        <v>0</v>
      </c>
      <c r="M63" s="40">
        <v>0</v>
      </c>
      <c r="N63" s="40">
        <v>0</v>
      </c>
      <c r="O63" s="40">
        <v>14</v>
      </c>
      <c r="P63" s="2">
        <f t="shared" si="8"/>
        <v>160</v>
      </c>
      <c r="Q63" s="2">
        <f t="shared" si="4"/>
        <v>174</v>
      </c>
      <c r="R63" s="3" t="str">
        <f t="shared" si="9"/>
        <v> </v>
      </c>
      <c r="S63" s="4">
        <f t="shared" si="10"/>
        <v>0.6214285714285714</v>
      </c>
      <c r="T63" s="5">
        <f t="shared" si="5"/>
        <v>0.08045977011494253</v>
      </c>
      <c r="U63" s="6" t="str">
        <f t="shared" si="6"/>
        <v>VERIFICAR NULOS</v>
      </c>
      <c r="V63" s="3">
        <f t="shared" si="7"/>
        <v>1</v>
      </c>
      <c r="W63" s="45">
        <f t="shared" si="11"/>
        <v>3</v>
      </c>
    </row>
    <row r="64" spans="1:23" ht="12.75">
      <c r="A64" s="29">
        <v>14</v>
      </c>
      <c r="B64" s="29">
        <v>2</v>
      </c>
      <c r="C64" s="29">
        <v>55</v>
      </c>
      <c r="D64" s="30" t="s">
        <v>17</v>
      </c>
      <c r="E64" s="39">
        <v>1765</v>
      </c>
      <c r="F64" s="29" t="s">
        <v>14</v>
      </c>
      <c r="G64" s="31">
        <v>576</v>
      </c>
      <c r="H64" s="40">
        <v>196</v>
      </c>
      <c r="I64" s="40">
        <v>120</v>
      </c>
      <c r="J64" s="40">
        <v>7</v>
      </c>
      <c r="K64" s="40">
        <v>0</v>
      </c>
      <c r="L64" s="43">
        <v>2</v>
      </c>
      <c r="M64" s="40">
        <v>0</v>
      </c>
      <c r="N64" s="40">
        <v>0</v>
      </c>
      <c r="O64" s="40">
        <v>33</v>
      </c>
      <c r="P64" s="2">
        <f t="shared" si="8"/>
        <v>325</v>
      </c>
      <c r="Q64" s="2">
        <f t="shared" si="4"/>
        <v>358</v>
      </c>
      <c r="R64" s="3" t="str">
        <f t="shared" si="9"/>
        <v> </v>
      </c>
      <c r="S64" s="4">
        <f t="shared" si="10"/>
        <v>0.6215277777777778</v>
      </c>
      <c r="T64" s="5">
        <f t="shared" si="5"/>
        <v>0.09217877094972067</v>
      </c>
      <c r="U64" s="6" t="str">
        <f t="shared" si="6"/>
        <v>VERIFICAR NULOS</v>
      </c>
      <c r="V64" s="3">
        <f t="shared" si="7"/>
        <v>1</v>
      </c>
      <c r="W64" s="45">
        <f t="shared" si="11"/>
        <v>9</v>
      </c>
    </row>
    <row r="65" spans="1:23" ht="12.75">
      <c r="A65" s="29">
        <v>14</v>
      </c>
      <c r="B65" s="29">
        <v>1</v>
      </c>
      <c r="C65" s="29">
        <v>55</v>
      </c>
      <c r="D65" s="30" t="s">
        <v>17</v>
      </c>
      <c r="E65" s="39">
        <v>1766</v>
      </c>
      <c r="F65" s="29" t="s">
        <v>14</v>
      </c>
      <c r="G65" s="31">
        <v>606</v>
      </c>
      <c r="H65" s="40">
        <v>185</v>
      </c>
      <c r="I65" s="40">
        <v>164</v>
      </c>
      <c r="J65" s="40">
        <v>4</v>
      </c>
      <c r="K65" s="40">
        <v>1</v>
      </c>
      <c r="L65" s="43">
        <v>0</v>
      </c>
      <c r="M65" s="40">
        <v>3</v>
      </c>
      <c r="N65" s="40">
        <v>0</v>
      </c>
      <c r="O65" s="40">
        <v>16</v>
      </c>
      <c r="P65" s="2">
        <f t="shared" si="8"/>
        <v>357</v>
      </c>
      <c r="Q65" s="2">
        <f t="shared" si="4"/>
        <v>373</v>
      </c>
      <c r="R65" s="3" t="str">
        <f t="shared" si="9"/>
        <v> </v>
      </c>
      <c r="S65" s="4">
        <f t="shared" si="10"/>
        <v>0.6155115511551155</v>
      </c>
      <c r="T65" s="5">
        <f t="shared" si="5"/>
        <v>0.04289544235924933</v>
      </c>
      <c r="U65" s="6" t="str">
        <f t="shared" si="6"/>
        <v> </v>
      </c>
      <c r="V65" s="3">
        <f t="shared" si="7"/>
        <v>1</v>
      </c>
      <c r="W65" s="45">
        <f t="shared" si="11"/>
        <v>5</v>
      </c>
    </row>
    <row r="66" spans="1:23" ht="12.75">
      <c r="A66" s="29">
        <v>14</v>
      </c>
      <c r="B66" s="29">
        <v>2</v>
      </c>
      <c r="C66" s="29">
        <v>55</v>
      </c>
      <c r="D66" s="30" t="s">
        <v>17</v>
      </c>
      <c r="E66" s="39">
        <v>1767</v>
      </c>
      <c r="F66" s="29" t="s">
        <v>14</v>
      </c>
      <c r="G66" s="31">
        <v>481</v>
      </c>
      <c r="H66" s="40">
        <v>134</v>
      </c>
      <c r="I66" s="40">
        <v>138</v>
      </c>
      <c r="J66" s="40">
        <v>1</v>
      </c>
      <c r="K66" s="40">
        <v>1</v>
      </c>
      <c r="L66" s="43">
        <v>0</v>
      </c>
      <c r="M66" s="40">
        <v>1</v>
      </c>
      <c r="N66" s="40">
        <v>1</v>
      </c>
      <c r="O66" s="40">
        <v>21</v>
      </c>
      <c r="P66" s="2">
        <f t="shared" si="8"/>
        <v>276</v>
      </c>
      <c r="Q66" s="2">
        <f t="shared" si="4"/>
        <v>297</v>
      </c>
      <c r="R66" s="3" t="str">
        <f t="shared" si="9"/>
        <v> </v>
      </c>
      <c r="S66" s="4">
        <f t="shared" si="10"/>
        <v>0.6174636174636174</v>
      </c>
      <c r="T66" s="5">
        <f t="shared" si="5"/>
        <v>0.0707070707070707</v>
      </c>
      <c r="U66" s="6" t="str">
        <f t="shared" si="6"/>
        <v>VERIFICAR NULOS</v>
      </c>
      <c r="V66" s="3">
        <f t="shared" si="7"/>
        <v>1</v>
      </c>
      <c r="W66" s="45">
        <f t="shared" si="11"/>
        <v>2</v>
      </c>
    </row>
    <row r="67" spans="1:23" ht="12.75">
      <c r="A67" s="29">
        <v>14</v>
      </c>
      <c r="B67" s="29">
        <v>2</v>
      </c>
      <c r="C67" s="29">
        <v>55</v>
      </c>
      <c r="D67" s="30" t="s">
        <v>17</v>
      </c>
      <c r="E67" s="39">
        <v>1767</v>
      </c>
      <c r="F67" s="29" t="s">
        <v>15</v>
      </c>
      <c r="G67" s="31">
        <v>480</v>
      </c>
      <c r="H67" s="40">
        <v>120</v>
      </c>
      <c r="I67" s="40">
        <v>168</v>
      </c>
      <c r="J67" s="40">
        <v>3</v>
      </c>
      <c r="K67" s="40">
        <v>0</v>
      </c>
      <c r="L67" s="43">
        <v>0</v>
      </c>
      <c r="M67" s="40">
        <v>1</v>
      </c>
      <c r="N67" s="40">
        <v>1</v>
      </c>
      <c r="O67" s="40">
        <v>16</v>
      </c>
      <c r="P67" s="2">
        <f t="shared" si="8"/>
        <v>293</v>
      </c>
      <c r="Q67" s="2">
        <f t="shared" si="4"/>
        <v>309</v>
      </c>
      <c r="R67" s="3" t="str">
        <f t="shared" si="9"/>
        <v> </v>
      </c>
      <c r="S67" s="4">
        <f t="shared" si="10"/>
        <v>0.64375</v>
      </c>
      <c r="T67" s="5">
        <f t="shared" si="5"/>
        <v>0.05177993527508091</v>
      </c>
      <c r="U67" s="6" t="str">
        <f t="shared" si="6"/>
        <v>VERIFICAR NULOS</v>
      </c>
      <c r="V67" s="3">
        <f t="shared" si="7"/>
        <v>1</v>
      </c>
      <c r="W67" s="45">
        <f t="shared" si="11"/>
        <v>3</v>
      </c>
    </row>
    <row r="68" spans="1:23" ht="12.75">
      <c r="A68" s="29">
        <v>14</v>
      </c>
      <c r="B68" s="29">
        <v>2</v>
      </c>
      <c r="C68" s="29">
        <v>55</v>
      </c>
      <c r="D68" s="30" t="s">
        <v>17</v>
      </c>
      <c r="E68" s="39">
        <v>1768</v>
      </c>
      <c r="F68" s="29" t="s">
        <v>14</v>
      </c>
      <c r="G68" s="31">
        <v>540</v>
      </c>
      <c r="H68" s="40">
        <v>124</v>
      </c>
      <c r="I68" s="40">
        <v>192</v>
      </c>
      <c r="J68" s="40">
        <v>9</v>
      </c>
      <c r="K68" s="40">
        <v>0</v>
      </c>
      <c r="L68" s="43">
        <v>1</v>
      </c>
      <c r="M68" s="40">
        <v>2</v>
      </c>
      <c r="N68" s="40">
        <v>0</v>
      </c>
      <c r="O68" s="40">
        <v>20</v>
      </c>
      <c r="P68" s="2">
        <f t="shared" si="8"/>
        <v>328</v>
      </c>
      <c r="Q68" s="2">
        <f t="shared" si="4"/>
        <v>348</v>
      </c>
      <c r="R68" s="3" t="str">
        <f t="shared" si="9"/>
        <v> </v>
      </c>
      <c r="S68" s="4">
        <f t="shared" si="10"/>
        <v>0.6444444444444445</v>
      </c>
      <c r="T68" s="5">
        <f t="shared" si="5"/>
        <v>0.05747126436781609</v>
      </c>
      <c r="U68" s="6" t="str">
        <f t="shared" si="6"/>
        <v>VERIFICAR NULOS</v>
      </c>
      <c r="V68" s="3">
        <f t="shared" si="7"/>
        <v>1</v>
      </c>
      <c r="W68" s="45">
        <f t="shared" si="11"/>
        <v>10</v>
      </c>
    </row>
    <row r="69" spans="1:23" ht="12.75">
      <c r="A69" s="29">
        <v>14</v>
      </c>
      <c r="B69" s="29">
        <v>2</v>
      </c>
      <c r="C69" s="29">
        <v>55</v>
      </c>
      <c r="D69" s="30" t="s">
        <v>17</v>
      </c>
      <c r="E69" s="39">
        <v>1769</v>
      </c>
      <c r="F69" s="29" t="s">
        <v>14</v>
      </c>
      <c r="G69" s="31">
        <v>571</v>
      </c>
      <c r="H69" s="40">
        <v>169</v>
      </c>
      <c r="I69" s="40">
        <v>165</v>
      </c>
      <c r="J69" s="40">
        <v>9</v>
      </c>
      <c r="K69" s="40">
        <v>3</v>
      </c>
      <c r="L69" s="43">
        <v>7</v>
      </c>
      <c r="M69" s="40">
        <v>2</v>
      </c>
      <c r="N69" s="40">
        <v>2</v>
      </c>
      <c r="O69" s="40">
        <v>46</v>
      </c>
      <c r="P69" s="2">
        <f aca="true" t="shared" si="12" ref="P69:P74">SUM($H69:$N69)</f>
        <v>357</v>
      </c>
      <c r="Q69" s="2">
        <f t="shared" si="4"/>
        <v>403</v>
      </c>
      <c r="R69" s="3" t="str">
        <f aca="true" t="shared" si="13" ref="R69:R74">IF(Q69&gt;(G69+22),"ERROR"," ")</f>
        <v> </v>
      </c>
      <c r="S69" s="4">
        <f aca="true" t="shared" si="14" ref="S69:S74">Q69/G69</f>
        <v>0.7057793345008757</v>
      </c>
      <c r="T69" s="5">
        <f t="shared" si="5"/>
        <v>0.1141439205955335</v>
      </c>
      <c r="U69" s="6" t="str">
        <f t="shared" si="6"/>
        <v>VERIFICAR NULOS</v>
      </c>
      <c r="V69" s="3">
        <f t="shared" si="7"/>
        <v>1</v>
      </c>
      <c r="W69" s="45">
        <f aca="true" t="shared" si="15" ref="W69:W74">J69+K69+L69</f>
        <v>19</v>
      </c>
    </row>
    <row r="70" spans="1:23" ht="12.75">
      <c r="A70" s="29">
        <v>14</v>
      </c>
      <c r="B70" s="29">
        <v>1</v>
      </c>
      <c r="C70" s="29">
        <v>55</v>
      </c>
      <c r="D70" s="30" t="s">
        <v>17</v>
      </c>
      <c r="E70" s="39">
        <v>1769</v>
      </c>
      <c r="F70" s="29" t="s">
        <v>15</v>
      </c>
      <c r="G70" s="31">
        <v>570</v>
      </c>
      <c r="H70" s="40">
        <v>188</v>
      </c>
      <c r="I70" s="40">
        <v>172</v>
      </c>
      <c r="J70" s="40">
        <v>7</v>
      </c>
      <c r="K70" s="40">
        <v>11</v>
      </c>
      <c r="L70" s="43">
        <v>3</v>
      </c>
      <c r="M70" s="40">
        <v>3</v>
      </c>
      <c r="N70" s="40">
        <v>0</v>
      </c>
      <c r="O70" s="40">
        <v>20</v>
      </c>
      <c r="P70" s="2">
        <f t="shared" si="12"/>
        <v>384</v>
      </c>
      <c r="Q70" s="2">
        <f t="shared" si="4"/>
        <v>404</v>
      </c>
      <c r="R70" s="3" t="str">
        <f t="shared" si="13"/>
        <v> </v>
      </c>
      <c r="S70" s="4">
        <f t="shared" si="14"/>
        <v>0.7087719298245614</v>
      </c>
      <c r="T70" s="5">
        <f t="shared" si="5"/>
        <v>0.04950495049504951</v>
      </c>
      <c r="U70" s="6" t="str">
        <f t="shared" si="6"/>
        <v> </v>
      </c>
      <c r="V70" s="3">
        <f t="shared" si="7"/>
        <v>1</v>
      </c>
      <c r="W70" s="45">
        <f t="shared" si="15"/>
        <v>21</v>
      </c>
    </row>
    <row r="71" spans="1:23" ht="12.75">
      <c r="A71" s="29">
        <v>14</v>
      </c>
      <c r="B71" s="29">
        <v>1</v>
      </c>
      <c r="C71" s="29">
        <v>55</v>
      </c>
      <c r="D71" s="30" t="s">
        <v>17</v>
      </c>
      <c r="E71" s="39">
        <v>1770</v>
      </c>
      <c r="F71" s="29" t="s">
        <v>14</v>
      </c>
      <c r="G71" s="31">
        <v>552</v>
      </c>
      <c r="H71" s="40">
        <v>189</v>
      </c>
      <c r="I71" s="40">
        <v>133</v>
      </c>
      <c r="J71" s="40">
        <v>7</v>
      </c>
      <c r="K71" s="40">
        <v>7</v>
      </c>
      <c r="L71" s="43">
        <v>1</v>
      </c>
      <c r="M71" s="40">
        <v>2</v>
      </c>
      <c r="N71" s="40">
        <v>0</v>
      </c>
      <c r="O71" s="40">
        <v>8</v>
      </c>
      <c r="P71" s="2">
        <f t="shared" si="12"/>
        <v>339</v>
      </c>
      <c r="Q71" s="2">
        <f t="shared" si="4"/>
        <v>347</v>
      </c>
      <c r="R71" s="3" t="str">
        <f t="shared" si="13"/>
        <v> </v>
      </c>
      <c r="S71" s="4">
        <f t="shared" si="14"/>
        <v>0.6286231884057971</v>
      </c>
      <c r="T71" s="5">
        <f t="shared" si="5"/>
        <v>0.023054755043227664</v>
      </c>
      <c r="U71" s="6" t="str">
        <f t="shared" si="6"/>
        <v> </v>
      </c>
      <c r="V71" s="3">
        <f t="shared" si="7"/>
        <v>1</v>
      </c>
      <c r="W71" s="45">
        <f t="shared" si="15"/>
        <v>15</v>
      </c>
    </row>
    <row r="72" spans="1:23" ht="12.75">
      <c r="A72" s="29">
        <v>14</v>
      </c>
      <c r="B72" s="29">
        <v>2</v>
      </c>
      <c r="C72" s="29">
        <v>55</v>
      </c>
      <c r="D72" s="30" t="s">
        <v>17</v>
      </c>
      <c r="E72" s="39">
        <v>1771</v>
      </c>
      <c r="F72" s="29" t="s">
        <v>14</v>
      </c>
      <c r="G72" s="31">
        <v>510</v>
      </c>
      <c r="H72" s="40">
        <v>157</v>
      </c>
      <c r="I72" s="40">
        <v>131</v>
      </c>
      <c r="J72" s="40">
        <v>8</v>
      </c>
      <c r="K72" s="40">
        <v>2</v>
      </c>
      <c r="L72" s="43">
        <v>0</v>
      </c>
      <c r="M72" s="40">
        <v>1</v>
      </c>
      <c r="N72" s="40">
        <v>0</v>
      </c>
      <c r="O72" s="40">
        <v>18</v>
      </c>
      <c r="P72" s="2">
        <f t="shared" si="12"/>
        <v>299</v>
      </c>
      <c r="Q72" s="2">
        <f t="shared" si="4"/>
        <v>317</v>
      </c>
      <c r="R72" s="3" t="str">
        <f t="shared" si="13"/>
        <v> </v>
      </c>
      <c r="S72" s="4">
        <f t="shared" si="14"/>
        <v>0.6215686274509804</v>
      </c>
      <c r="T72" s="5">
        <f t="shared" si="5"/>
        <v>0.056782334384858045</v>
      </c>
      <c r="U72" s="6" t="str">
        <f t="shared" si="6"/>
        <v>VERIFICAR NULOS</v>
      </c>
      <c r="V72" s="3">
        <f t="shared" si="7"/>
        <v>1</v>
      </c>
      <c r="W72" s="45">
        <f t="shared" si="15"/>
        <v>10</v>
      </c>
    </row>
    <row r="73" spans="1:23" ht="12.75">
      <c r="A73" s="29">
        <v>14</v>
      </c>
      <c r="B73" s="29">
        <v>1</v>
      </c>
      <c r="C73" s="29">
        <v>55</v>
      </c>
      <c r="D73" s="30" t="s">
        <v>17</v>
      </c>
      <c r="E73" s="39">
        <v>1772</v>
      </c>
      <c r="F73" s="29" t="s">
        <v>14</v>
      </c>
      <c r="G73" s="31">
        <v>484</v>
      </c>
      <c r="H73" s="40">
        <v>137</v>
      </c>
      <c r="I73" s="40">
        <v>159</v>
      </c>
      <c r="J73" s="40">
        <v>9</v>
      </c>
      <c r="K73" s="40">
        <v>0</v>
      </c>
      <c r="L73" s="43">
        <v>2</v>
      </c>
      <c r="M73" s="40">
        <v>2</v>
      </c>
      <c r="N73" s="40">
        <v>0</v>
      </c>
      <c r="O73" s="40">
        <v>11</v>
      </c>
      <c r="P73" s="2">
        <f t="shared" si="12"/>
        <v>309</v>
      </c>
      <c r="Q73" s="2">
        <f>SUM(O73:P73)</f>
        <v>320</v>
      </c>
      <c r="R73" s="3" t="str">
        <f t="shared" si="13"/>
        <v> </v>
      </c>
      <c r="S73" s="4">
        <f t="shared" si="14"/>
        <v>0.6611570247933884</v>
      </c>
      <c r="T73" s="5">
        <f>IF(OR(O73="",O73=0),0,O73/Q73)</f>
        <v>0.034375</v>
      </c>
      <c r="U73" s="6" t="str">
        <f>IF(T73&gt;5%,"VERIFICAR NULOS"," ")</f>
        <v> </v>
      </c>
      <c r="V73" s="3">
        <f>IF(Q73&gt;0,1,"")</f>
        <v>1</v>
      </c>
      <c r="W73" s="45">
        <f t="shared" si="15"/>
        <v>11</v>
      </c>
    </row>
    <row r="74" spans="1:23" ht="12.75">
      <c r="A74" s="29">
        <v>14</v>
      </c>
      <c r="B74" s="29">
        <v>2</v>
      </c>
      <c r="C74" s="29">
        <v>55</v>
      </c>
      <c r="D74" s="30" t="s">
        <v>17</v>
      </c>
      <c r="E74" s="39">
        <v>1772</v>
      </c>
      <c r="F74" s="29" t="s">
        <v>15</v>
      </c>
      <c r="G74" s="31">
        <v>483</v>
      </c>
      <c r="H74" s="40">
        <v>156</v>
      </c>
      <c r="I74" s="40">
        <v>144</v>
      </c>
      <c r="J74" s="40">
        <v>8</v>
      </c>
      <c r="K74" s="40">
        <v>4</v>
      </c>
      <c r="L74" s="43">
        <v>7</v>
      </c>
      <c r="M74" s="40">
        <v>2</v>
      </c>
      <c r="N74" s="40">
        <v>1</v>
      </c>
      <c r="O74" s="40">
        <v>22</v>
      </c>
      <c r="P74" s="2">
        <f t="shared" si="12"/>
        <v>322</v>
      </c>
      <c r="Q74" s="2">
        <f>SUM(O74:P74)</f>
        <v>344</v>
      </c>
      <c r="R74" s="3" t="str">
        <f t="shared" si="13"/>
        <v> </v>
      </c>
      <c r="S74" s="4">
        <f t="shared" si="14"/>
        <v>0.7122153209109731</v>
      </c>
      <c r="T74" s="5">
        <f>IF(OR(O74="",O74=0),0,O74/Q74)</f>
        <v>0.06395348837209303</v>
      </c>
      <c r="U74" s="6" t="str">
        <f>IF(T74&gt;5%,"VERIFICAR NULOS"," ")</f>
        <v>VERIFICAR NULOS</v>
      </c>
      <c r="V74" s="3">
        <f>IF(Q74&gt;0,1,"")</f>
        <v>1</v>
      </c>
      <c r="W74" s="45">
        <f t="shared" si="15"/>
        <v>19</v>
      </c>
    </row>
    <row r="75" spans="1:23" ht="12.75">
      <c r="A75" s="12"/>
      <c r="B75" s="12"/>
      <c r="C75" s="12"/>
      <c r="D75" s="13"/>
      <c r="E75" s="12"/>
      <c r="F75" s="12"/>
      <c r="G75" s="14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  <c r="S75" s="17"/>
      <c r="T75" s="18"/>
      <c r="U75" s="19"/>
      <c r="V75" s="16"/>
      <c r="W75" s="16"/>
    </row>
    <row r="76" spans="1:23" s="22" customFormat="1" ht="15.75">
      <c r="A76" s="20"/>
      <c r="B76" s="20"/>
      <c r="C76" s="20"/>
      <c r="D76" s="20"/>
      <c r="E76" s="20"/>
      <c r="F76" s="23">
        <f>SUBTOTAL(3,F5:F74)</f>
        <v>70</v>
      </c>
      <c r="G76" s="23">
        <f aca="true" t="shared" si="16" ref="G76:Q76">SUBTOTAL(9,G5:G74)</f>
        <v>34081</v>
      </c>
      <c r="H76" s="23">
        <f t="shared" si="16"/>
        <v>10864</v>
      </c>
      <c r="I76" s="23">
        <f t="shared" si="16"/>
        <v>9572</v>
      </c>
      <c r="J76" s="23">
        <f t="shared" si="16"/>
        <v>919</v>
      </c>
      <c r="K76" s="23">
        <f t="shared" si="16"/>
        <v>189</v>
      </c>
      <c r="L76" s="23">
        <f t="shared" si="16"/>
        <v>149</v>
      </c>
      <c r="M76" s="23">
        <f t="shared" si="16"/>
        <v>150</v>
      </c>
      <c r="N76" s="23">
        <f t="shared" si="16"/>
        <v>9</v>
      </c>
      <c r="O76" s="23">
        <f t="shared" si="16"/>
        <v>1034</v>
      </c>
      <c r="P76" s="23">
        <f t="shared" si="16"/>
        <v>21852</v>
      </c>
      <c r="Q76" s="23">
        <f t="shared" si="16"/>
        <v>22886</v>
      </c>
      <c r="R76" s="23">
        <f>COUNTIF(R5:R74,"ERROR")</f>
        <v>0</v>
      </c>
      <c r="S76" s="21">
        <f>Q76/G76</f>
        <v>0.671517854523048</v>
      </c>
      <c r="T76" s="21">
        <f>IF(OR(O76="",O76=0),0,O76/Q76)</f>
        <v>0.04518045966966704</v>
      </c>
      <c r="U76" s="23">
        <f>COUNTIF(U5:U74,"VERIFICAR NULOS")</f>
        <v>28</v>
      </c>
      <c r="V76" s="23">
        <f>SUBTOTAL(9,V5:V74)</f>
        <v>70</v>
      </c>
      <c r="W76" s="23">
        <f>SUBTOTAL(9,W5:W74)</f>
        <v>1257</v>
      </c>
    </row>
    <row r="77" spans="16:17" ht="15.75">
      <c r="P77" s="26"/>
      <c r="Q77" s="26"/>
    </row>
    <row r="78" spans="7:23" ht="15.75">
      <c r="G78" s="7" t="s">
        <v>18</v>
      </c>
      <c r="H78" s="26">
        <f aca="true" t="shared" si="17" ref="H78:O78">IF($Q$76=0," ",(H76/$Q$76))</f>
        <v>0.4747006903783973</v>
      </c>
      <c r="I78" s="26">
        <f t="shared" si="17"/>
        <v>0.4182469632089487</v>
      </c>
      <c r="J78" s="26">
        <f t="shared" si="17"/>
        <v>0.04015555361356288</v>
      </c>
      <c r="K78" s="26">
        <f t="shared" si="17"/>
        <v>0.008258323866119025</v>
      </c>
      <c r="L78" s="26">
        <f t="shared" si="17"/>
        <v>0.0065105304553001835</v>
      </c>
      <c r="M78" s="26">
        <f t="shared" si="17"/>
        <v>0.006554225290570655</v>
      </c>
      <c r="N78" s="26">
        <f t="shared" si="17"/>
        <v>0.00039325351743423927</v>
      </c>
      <c r="O78" s="26">
        <f t="shared" si="17"/>
        <v>0.04518045966966704</v>
      </c>
      <c r="P78" s="26"/>
      <c r="Q78" s="26"/>
      <c r="R78" s="26"/>
      <c r="S78" s="26"/>
      <c r="T78" s="26"/>
      <c r="U78" s="27"/>
      <c r="V78" s="27"/>
      <c r="W78" s="26">
        <f>IF($Q$76=0," ",(W76/$Q$76))</f>
        <v>0.054924407934982086</v>
      </c>
    </row>
    <row r="79" spans="7:23" ht="15.75">
      <c r="G79" s="7" t="s">
        <v>19</v>
      </c>
      <c r="H79" s="28">
        <f aca="true" t="shared" si="18" ref="H79:M79">IF(H78=" "," ",MAX(rango1)-H78)</f>
        <v>0</v>
      </c>
      <c r="I79" s="28">
        <f t="shared" si="18"/>
        <v>0.056453727169448575</v>
      </c>
      <c r="J79" s="28">
        <f t="shared" si="18"/>
        <v>0.4345451367648344</v>
      </c>
      <c r="K79" s="28">
        <f>IF(K78=" "," ",MAX(rango1)-K78)</f>
        <v>0.4664423665122783</v>
      </c>
      <c r="L79" s="28">
        <f>IF(L78=" "," ",MAX(rango1)-L78)</f>
        <v>0.4681901599230971</v>
      </c>
      <c r="M79" s="28">
        <f t="shared" si="18"/>
        <v>0.46814646508782665</v>
      </c>
      <c r="N79" s="28">
        <f>IF(N78=" "," ",MAX(rango1)-N78)</f>
        <v>0.47430743686096305</v>
      </c>
      <c r="O79" s="28">
        <f>IF(O78=" "," ",MAX(rango1)-O78)</f>
        <v>0.42952023070873024</v>
      </c>
      <c r="P79" s="26"/>
      <c r="Q79" s="26"/>
      <c r="R79" s="27"/>
      <c r="S79" s="26"/>
      <c r="T79" s="26"/>
      <c r="U79" s="27"/>
      <c r="V79" s="27"/>
      <c r="W79" s="28">
        <f>IF(W78=" "," ",MAX(rango1)-W78)</f>
        <v>0.4197762824434152</v>
      </c>
    </row>
    <row r="82" spans="2:8" ht="40.5" customHeight="1">
      <c r="B82" s="52" t="s">
        <v>36</v>
      </c>
      <c r="C82" s="52"/>
      <c r="D82" s="52"/>
      <c r="E82" s="52"/>
      <c r="F82" s="52"/>
      <c r="G82" s="52"/>
      <c r="H82" s="52"/>
    </row>
    <row r="83" spans="2:8" ht="26.25" customHeight="1">
      <c r="B83" s="52"/>
      <c r="C83" s="52"/>
      <c r="D83" s="52"/>
      <c r="E83" s="52"/>
      <c r="F83" s="52"/>
      <c r="G83" s="52"/>
      <c r="H83" s="52"/>
    </row>
    <row r="84" ht="26.25" customHeight="1"/>
    <row r="85" ht="26.25" customHeight="1"/>
    <row r="86" ht="26.25" customHeight="1"/>
    <row r="87" spans="21:23" ht="26.25" customHeight="1">
      <c r="U87" s="25"/>
      <c r="V87" s="22"/>
      <c r="W87" s="22"/>
    </row>
    <row r="88" ht="26.25" customHeight="1">
      <c r="U88" s="25"/>
    </row>
    <row r="89" ht="26.25" customHeight="1">
      <c r="U89" s="25"/>
    </row>
  </sheetData>
  <sheetProtection/>
  <mergeCells count="1">
    <mergeCell ref="B82:H83"/>
  </mergeCells>
  <conditionalFormatting sqref="T5:T77">
    <cfRule type="cellIs" priority="2" dxfId="0" operator="greaterThan" stopIfTrue="1">
      <formula>5</formula>
    </cfRule>
  </conditionalFormatting>
  <dataValidations count="1">
    <dataValidation type="whole" operator="greaterThanOrEqual" allowBlank="1" showInputMessage="1" showErrorMessage="1" sqref="H5:O7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1" manualBreakCount="1">
    <brk id="39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2015-11-17T16:28:17Z</cp:lastPrinted>
  <dcterms:created xsi:type="dcterms:W3CDTF">2009-06-28T01:23:28Z</dcterms:created>
  <dcterms:modified xsi:type="dcterms:W3CDTF">2015-11-17T16:28:28Z</dcterms:modified>
  <cp:category/>
  <cp:version/>
  <cp:contentType/>
  <cp:contentStatus/>
</cp:coreProperties>
</file>